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 codeName="{EAAD5824-E589-9196-6FC8-2F1B51211585}"/>
  <workbookPr filterPrivacy="1" codeName="ThisWorkbook" defaultThemeVersion="124226"/>
  <bookViews>
    <workbookView xWindow="240" yWindow="105" windowWidth="14805" windowHeight="8010" xr2:uid="{00000000-000D-0000-FFFF-FFFF00000000}"/>
  </bookViews>
  <sheets>
    <sheet name="Tidsplanen" sheetId="1" r:id="rId1"/>
    <sheet name="Gantt Chart" sheetId="6" r:id="rId2"/>
    <sheet name="Grafisk præsentation" sheetId="4" r:id="rId3"/>
    <sheet name="Opsætning" sheetId="5" r:id="rId4"/>
  </sheets>
  <definedNames>
    <definedName name="_xlnm.Print_Area" localSheetId="2">'Grafisk præsentation'!$C:$L</definedName>
    <definedName name="_xlnm.Print_Area" localSheetId="0">Tidsplanen!$B:$L</definedName>
  </definedNames>
  <calcPr calcId="171027"/>
</workbook>
</file>

<file path=xl/calcChain.xml><?xml version="1.0" encoding="utf-8"?>
<calcChain xmlns="http://schemas.openxmlformats.org/spreadsheetml/2006/main">
  <c r="F51" i="1" l="1"/>
  <c r="F46" i="1"/>
  <c r="F41" i="1"/>
  <c r="F50" i="1"/>
  <c r="G52" i="1"/>
  <c r="F52" i="1"/>
  <c r="G51" i="1"/>
  <c r="I51" i="1" s="1"/>
  <c r="G50" i="1"/>
  <c r="H50" i="1" s="1"/>
  <c r="G47" i="1"/>
  <c r="F47" i="1"/>
  <c r="G46" i="1"/>
  <c r="I46" i="1" s="1"/>
  <c r="G45" i="1"/>
  <c r="F45" i="1"/>
  <c r="H45" i="1" s="1"/>
  <c r="G42" i="1"/>
  <c r="F42" i="1"/>
  <c r="H42" i="1" s="1"/>
  <c r="G41" i="1"/>
  <c r="I41" i="1" s="1"/>
  <c r="G40" i="1"/>
  <c r="F40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7" i="1"/>
  <c r="I48" i="1"/>
  <c r="I49" i="1"/>
  <c r="I50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10" i="1"/>
  <c r="I11" i="1"/>
  <c r="I12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J19" i="1"/>
  <c r="K19" i="1" s="1"/>
  <c r="J20" i="1"/>
  <c r="K20" i="1" s="1"/>
  <c r="J21" i="1"/>
  <c r="K21" i="1" s="1"/>
  <c r="J22" i="1"/>
  <c r="K22" i="1"/>
  <c r="J23" i="1"/>
  <c r="K23" i="1"/>
  <c r="J24" i="1"/>
  <c r="K24" i="1" s="1"/>
  <c r="J25" i="1"/>
  <c r="K25" i="1" s="1"/>
  <c r="J26" i="1"/>
  <c r="J27" i="1"/>
  <c r="K27" i="1" s="1"/>
  <c r="J28" i="1"/>
  <c r="K28" i="1" s="1"/>
  <c r="J29" i="1"/>
  <c r="K29" i="1" s="1"/>
  <c r="J30" i="1"/>
  <c r="K30" i="1" s="1"/>
  <c r="J31" i="1"/>
  <c r="K31" i="1"/>
  <c r="J32" i="1"/>
  <c r="K32" i="1" s="1"/>
  <c r="J33" i="1"/>
  <c r="K33" i="1" s="1"/>
  <c r="J34" i="1"/>
  <c r="J35" i="1"/>
  <c r="K35" i="1"/>
  <c r="J36" i="1"/>
  <c r="K36" i="1" s="1"/>
  <c r="J37" i="1"/>
  <c r="K37" i="1" s="1"/>
  <c r="J38" i="1"/>
  <c r="K38" i="1" s="1"/>
  <c r="J39" i="1"/>
  <c r="K39" i="1"/>
  <c r="J40" i="1"/>
  <c r="K40" i="1" s="1"/>
  <c r="J41" i="1"/>
  <c r="J42" i="1"/>
  <c r="J43" i="1"/>
  <c r="K43" i="1"/>
  <c r="J44" i="1"/>
  <c r="K44" i="1" s="1"/>
  <c r="J45" i="1"/>
  <c r="J46" i="1"/>
  <c r="J47" i="1"/>
  <c r="K47" i="1"/>
  <c r="J48" i="1"/>
  <c r="K48" i="1" s="1"/>
  <c r="J49" i="1"/>
  <c r="K49" i="1" s="1"/>
  <c r="J50" i="1"/>
  <c r="J51" i="1"/>
  <c r="J52" i="1"/>
  <c r="J53" i="1"/>
  <c r="K53" i="1" s="1"/>
  <c r="J54" i="1"/>
  <c r="K54" i="1"/>
  <c r="J55" i="1"/>
  <c r="K55" i="1" s="1"/>
  <c r="J56" i="1"/>
  <c r="K56" i="1" s="1"/>
  <c r="J57" i="1"/>
  <c r="K57" i="1" s="1"/>
  <c r="J58" i="1"/>
  <c r="J59" i="1"/>
  <c r="K59" i="1" s="1"/>
  <c r="J60" i="1"/>
  <c r="K60" i="1" s="1"/>
  <c r="J61" i="1"/>
  <c r="K61" i="1" s="1"/>
  <c r="J62" i="1"/>
  <c r="K62" i="1"/>
  <c r="J63" i="1"/>
  <c r="K63" i="1"/>
  <c r="J64" i="1"/>
  <c r="K64" i="1" s="1"/>
  <c r="J65" i="1"/>
  <c r="K65" i="1" s="1"/>
  <c r="J66" i="1"/>
  <c r="J67" i="1"/>
  <c r="K67" i="1" s="1"/>
  <c r="J68" i="1"/>
  <c r="K68" i="1" s="1"/>
  <c r="J69" i="1"/>
  <c r="K69" i="1" s="1"/>
  <c r="J70" i="1"/>
  <c r="K70" i="1" s="1"/>
  <c r="J71" i="1"/>
  <c r="K71" i="1"/>
  <c r="J72" i="1"/>
  <c r="K72" i="1" s="1"/>
  <c r="J73" i="1"/>
  <c r="K73" i="1" s="1"/>
  <c r="J74" i="1"/>
  <c r="J75" i="1"/>
  <c r="K75" i="1"/>
  <c r="J76" i="1"/>
  <c r="K76" i="1" s="1"/>
  <c r="J77" i="1"/>
  <c r="K77" i="1" s="1"/>
  <c r="J10" i="1"/>
  <c r="K10" i="1"/>
  <c r="E2" i="6"/>
  <c r="E1" i="6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6" i="1"/>
  <c r="H47" i="1"/>
  <c r="H48" i="1"/>
  <c r="H49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10" i="1"/>
  <c r="K34" i="1" l="1"/>
  <c r="K26" i="1"/>
  <c r="K18" i="1"/>
  <c r="K42" i="1"/>
  <c r="K51" i="1"/>
  <c r="K50" i="1"/>
  <c r="I52" i="1"/>
  <c r="K52" i="1" s="1"/>
  <c r="K74" i="1"/>
  <c r="K66" i="1"/>
  <c r="K58" i="1"/>
  <c r="K46" i="1"/>
  <c r="I45" i="1"/>
  <c r="K45" i="1" s="1"/>
  <c r="K41" i="1"/>
  <c r="H52" i="1"/>
  <c r="H51" i="1"/>
  <c r="E5" i="1" l="1"/>
</calcChain>
</file>

<file path=xl/sharedStrings.xml><?xml version="1.0" encoding="utf-8"?>
<sst xmlns="http://schemas.openxmlformats.org/spreadsheetml/2006/main" count="188" uniqueCount="97">
  <si>
    <t>Startdato</t>
  </si>
  <si>
    <t>Aktivitet</t>
  </si>
  <si>
    <t>Personer</t>
  </si>
  <si>
    <t>Start</t>
  </si>
  <si>
    <t>Slut</t>
  </si>
  <si>
    <t>Bemærkninger</t>
  </si>
  <si>
    <t>Slutdato</t>
  </si>
  <si>
    <t>Type</t>
  </si>
  <si>
    <t>Kritisk</t>
  </si>
  <si>
    <t>Typer af aktiviteter</t>
  </si>
  <si>
    <t>Betaling</t>
  </si>
  <si>
    <t>Ansvarlig</t>
  </si>
  <si>
    <t>Leverandør</t>
  </si>
  <si>
    <t>Ansvarlige</t>
  </si>
  <si>
    <t>Kunde</t>
  </si>
  <si>
    <t>Hosting</t>
  </si>
  <si>
    <t>Dage</t>
  </si>
  <si>
    <t>Startdato på Chart</t>
  </si>
  <si>
    <t>Slutdato på Chart</t>
  </si>
  <si>
    <t>Juli</t>
  </si>
  <si>
    <t>August</t>
  </si>
  <si>
    <t>September</t>
  </si>
  <si>
    <t>Juni</t>
  </si>
  <si>
    <t>Projekt tidsplan overordnet</t>
  </si>
  <si>
    <t>Januar</t>
  </si>
  <si>
    <t>Februar</t>
  </si>
  <si>
    <t>Marts</t>
  </si>
  <si>
    <t>April</t>
  </si>
  <si>
    <t>Maj</t>
  </si>
  <si>
    <t>Arbejdstimer på en dag</t>
  </si>
  <si>
    <t>adskilt af ; tegn</t>
  </si>
  <si>
    <t>Estimeret timer</t>
  </si>
  <si>
    <t>Arbejdsdage</t>
  </si>
  <si>
    <t>dd-mm-yyyy</t>
  </si>
  <si>
    <t>Udregnet</t>
  </si>
  <si>
    <t>Kan skjules</t>
  </si>
  <si>
    <t>Opsætning</t>
  </si>
  <si>
    <t>Tidsplan for Projekt Eksempel</t>
  </si>
  <si>
    <t>Forberedelse inden afklaringsfase</t>
  </si>
  <si>
    <t>Kontraktsunderskrift</t>
  </si>
  <si>
    <t>Projekt start</t>
  </si>
  <si>
    <t>Afklaringsfase</t>
  </si>
  <si>
    <t>Udviklingsfasen</t>
  </si>
  <si>
    <t>Prøver</t>
  </si>
  <si>
    <t>Idriftsættelse</t>
  </si>
  <si>
    <t>Vedligeholdelse af produkt (4 år)</t>
  </si>
  <si>
    <t>Afklaringsfasen er endelig godkendt af styregruppen</t>
  </si>
  <si>
    <t>Idriftsættelse færdig og leverance endelig godkendt</t>
  </si>
  <si>
    <t>Møde med kundens projektleder</t>
  </si>
  <si>
    <t>Kontraktsforhandling</t>
  </si>
  <si>
    <t>Kunde modtager revideret kontraktsoplæg</t>
  </si>
  <si>
    <t>Kundens frist for kontraktsændringer</t>
  </si>
  <si>
    <t>Endelige udgave af kontrakt sendes til godkendelse</t>
  </si>
  <si>
    <t>Projektopstartsmøde</t>
  </si>
  <si>
    <t>Gennemgang af den tilbudte løsning</t>
  </si>
  <si>
    <t>Gennemgang af den tilbudte organisation</t>
  </si>
  <si>
    <t>Gennemgang af tilbudte prøver, change management osv.</t>
  </si>
  <si>
    <t>Fremsendelse af opdateret bilag</t>
  </si>
  <si>
    <t>Frist for kommentering af opdateret bilag</t>
  </si>
  <si>
    <t>Fremsendelse af endelig bilag til styregruppe</t>
  </si>
  <si>
    <t>Sprint 0 - Kickstart af udviklingsforløb</t>
  </si>
  <si>
    <t>Sprint 0 - Sprint planning</t>
  </si>
  <si>
    <t>Sprint 0 - Review af kunde</t>
  </si>
  <si>
    <t>Sprint 0 - Retrospective</t>
  </si>
  <si>
    <t>Sprint 0 - Godkendelse af kunden</t>
  </si>
  <si>
    <t>Sprint 1 - Kickstart af udviklingsforløb</t>
  </si>
  <si>
    <t>Sprint 1 - Sprint planning</t>
  </si>
  <si>
    <t>Sprint 1 - Review af kunde</t>
  </si>
  <si>
    <t>Sprint 1 - Retrospective</t>
  </si>
  <si>
    <t>Sprint 1 - Godkendelse af kunden</t>
  </si>
  <si>
    <t>Sprint 2 - Kickstart af udviklingsforløb</t>
  </si>
  <si>
    <t>Sprint 2 - Sprint planning</t>
  </si>
  <si>
    <t>Sprint 2 - Review af kunde</t>
  </si>
  <si>
    <t>Sprint 2 - Retrospective</t>
  </si>
  <si>
    <t>Sprint 2 - Godkendelse af kunden</t>
  </si>
  <si>
    <t>Sprint 3 - Kickstart af udviklingsforløb</t>
  </si>
  <si>
    <t>Sprint 3 - Sprint planning</t>
  </si>
  <si>
    <t>Sprint 3 - Review af kunde</t>
  </si>
  <si>
    <t>Sprint 3 - Retrospective</t>
  </si>
  <si>
    <t>Sprint 3 - Godkendelse af kunden</t>
  </si>
  <si>
    <t>Al udvikling er færdig og godkendt</t>
  </si>
  <si>
    <t>Fremsendelse af udkast til en prøveplan til kunde</t>
  </si>
  <si>
    <t>Kundens frist til at kommenterer på prøveplan</t>
  </si>
  <si>
    <t>Fremsendelse af endelig prøveplan til kunde</t>
  </si>
  <si>
    <t>Endelige godkendelse af prøveplan</t>
  </si>
  <si>
    <t>Gennemførsel af prøve</t>
  </si>
  <si>
    <t>Rapportering af prøve</t>
  </si>
  <si>
    <t>Godkendelse af prøve og dermed leverance</t>
  </si>
  <si>
    <t>Klarmelding af driftsmiljø fra hosting leverandør</t>
  </si>
  <si>
    <t>Installation på driftsmiljø</t>
  </si>
  <si>
    <t>Installationsprøve afvikles for at sikre driftsmiljø</t>
  </si>
  <si>
    <t>Udmelding til brugere</t>
  </si>
  <si>
    <t>Godkendelse af driftsmiljø</t>
  </si>
  <si>
    <t>Iflg selvstændig tidsplan med underleverandør</t>
  </si>
  <si>
    <t>PL1</t>
  </si>
  <si>
    <t>PL1;MED1</t>
  </si>
  <si>
    <t>PL1;MED1;MED2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</si>
</sst>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theme="0" tint="-0.49998474074526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quotePrefix="1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" fontId="1" fillId="2" borderId="0" xfId="0" applyNumberFormat="1" applyFont="1" applyFill="1"/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/>
    <xf numFmtId="0" fontId="2" fillId="4" borderId="0" xfId="0" applyFont="1" applyFill="1" applyAlignment="1">
      <alignment horizontal="center" vertical="center"/>
    </xf>
    <xf numFmtId="0" fontId="5" fillId="2" borderId="0" xfId="0" applyFont="1" applyFill="1"/>
    <xf numFmtId="0" fontId="0" fillId="5" borderId="0" xfId="0" applyFill="1" applyBorder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3" fillId="2" borderId="2" xfId="0" applyFont="1" applyFill="1" applyBorder="1"/>
    <xf numFmtId="0" fontId="0" fillId="2" borderId="0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vertical="center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1" fillId="4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right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ont="1" applyFill="1" applyBorder="1"/>
    <xf numFmtId="14" fontId="0" fillId="5" borderId="1" xfId="0" applyNumberFormat="1" applyFill="1" applyBorder="1" applyAlignment="1">
      <alignment horizontal="left"/>
    </xf>
    <xf numFmtId="0" fontId="9" fillId="5" borderId="1" xfId="0" applyFont="1" applyFill="1" applyBorder="1"/>
    <xf numFmtId="0" fontId="0" fillId="5" borderId="1" xfId="0" applyFont="1" applyFill="1" applyBorder="1" applyAlignment="1">
      <alignment horizontal="left" indent="1"/>
    </xf>
    <xf numFmtId="0" fontId="10" fillId="2" borderId="0" xfId="0" applyFont="1" applyFill="1"/>
    <xf numFmtId="0" fontId="2" fillId="6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5206336244177"/>
          <c:y val="5.7475315585551801E-2"/>
          <c:w val="0.7549173659970726"/>
          <c:h val="0.9324319524752217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effectLst/>
          </c:spPr>
          <c:invertIfNegative val="0"/>
          <c:cat>
            <c:strRef>
              <c:f>Tidsplanen!$B$10:$B$77</c:f>
              <c:strCache>
                <c:ptCount val="66"/>
                <c:pt idx="0">
                  <c:v>Forberedelse inden afklaringsfase</c:v>
                </c:pt>
                <c:pt idx="1">
                  <c:v>Møde med kundens projektleder</c:v>
                </c:pt>
                <c:pt idx="2">
                  <c:v>Kontraktsforhandling</c:v>
                </c:pt>
                <c:pt idx="3">
                  <c:v>Kunde modtager revideret kontraktsoplæg</c:v>
                </c:pt>
                <c:pt idx="4">
                  <c:v>Kundens frist for kontraktsændringer</c:v>
                </c:pt>
                <c:pt idx="5">
                  <c:v>Endelige udgave af kontrakt sendes til godkendelse</c:v>
                </c:pt>
                <c:pt idx="6">
                  <c:v>Kontraktsunderskrift</c:v>
                </c:pt>
                <c:pt idx="9">
                  <c:v>Projekt start</c:v>
                </c:pt>
                <c:pt idx="10">
                  <c:v>Projektopstartsmøde</c:v>
                </c:pt>
                <c:pt idx="13">
                  <c:v>Afklaringsfase</c:v>
                </c:pt>
                <c:pt idx="14">
                  <c:v>Gennemgang af den tilbudte løsning</c:v>
                </c:pt>
                <c:pt idx="15">
                  <c:v>Gennemgang af den tilbudte organisation</c:v>
                </c:pt>
                <c:pt idx="16">
                  <c:v>Gennemgang af tilbudte prøver, change management osv.</c:v>
                </c:pt>
                <c:pt idx="17">
                  <c:v>Fremsendelse af opdateret bilag</c:v>
                </c:pt>
                <c:pt idx="18">
                  <c:v>Frist for kommentering af opdateret bilag</c:v>
                </c:pt>
                <c:pt idx="19">
                  <c:v>Fremsendelse af endelig bilag til styregruppe</c:v>
                </c:pt>
                <c:pt idx="20">
                  <c:v>Afklaringsfasen er endelig godkendt af styregruppen</c:v>
                </c:pt>
                <c:pt idx="22">
                  <c:v>Udviklingsfasen</c:v>
                </c:pt>
                <c:pt idx="23">
                  <c:v>Sprint 0 - Kickstart af udviklingsforløb</c:v>
                </c:pt>
                <c:pt idx="24">
                  <c:v>Sprint 0 - Sprint planning</c:v>
                </c:pt>
                <c:pt idx="25">
                  <c:v>Sprint 0 - Review af kunde</c:v>
                </c:pt>
                <c:pt idx="26">
                  <c:v>Sprint 0 - Retrospective</c:v>
                </c:pt>
                <c:pt idx="27">
                  <c:v>Sprint 0 - Godkendelse af kunden</c:v>
                </c:pt>
                <c:pt idx="28">
                  <c:v>Sprint 1 - Kickstart af udviklingsforløb</c:v>
                </c:pt>
                <c:pt idx="29">
                  <c:v>Sprint 1 - Sprint planning</c:v>
                </c:pt>
                <c:pt idx="30">
                  <c:v>Sprint 1 - Review af kunde</c:v>
                </c:pt>
                <c:pt idx="31">
                  <c:v>Sprint 1 - Retrospective</c:v>
                </c:pt>
                <c:pt idx="32">
                  <c:v>Sprint 1 - Godkendelse af kunden</c:v>
                </c:pt>
                <c:pt idx="33">
                  <c:v>Sprint 2 - Kickstart af udviklingsforløb</c:v>
                </c:pt>
                <c:pt idx="34">
                  <c:v>Sprint 2 - Sprint planning</c:v>
                </c:pt>
                <c:pt idx="35">
                  <c:v>Sprint 2 - Review af kunde</c:v>
                </c:pt>
                <c:pt idx="36">
                  <c:v>Sprint 2 - Retrospective</c:v>
                </c:pt>
                <c:pt idx="37">
                  <c:v>Sprint 2 - Godkendelse af kunden</c:v>
                </c:pt>
                <c:pt idx="38">
                  <c:v>Sprint 3 - Kickstart af udviklingsforløb</c:v>
                </c:pt>
                <c:pt idx="39">
                  <c:v>Sprint 3 - Sprint planning</c:v>
                </c:pt>
                <c:pt idx="40">
                  <c:v>Sprint 3 - Review af kunde</c:v>
                </c:pt>
                <c:pt idx="41">
                  <c:v>Sprint 3 - Retrospective</c:v>
                </c:pt>
                <c:pt idx="42">
                  <c:v>Sprint 3 - Godkendelse af kunden</c:v>
                </c:pt>
                <c:pt idx="43">
                  <c:v>Al udvikling er færdig og godkendt</c:v>
                </c:pt>
                <c:pt idx="45">
                  <c:v>Prøver</c:v>
                </c:pt>
                <c:pt idx="46">
                  <c:v>Fremsendelse af udkast til en prøveplan til kunde</c:v>
                </c:pt>
                <c:pt idx="47">
                  <c:v>Kundens frist til at kommenterer på prøveplan</c:v>
                </c:pt>
                <c:pt idx="48">
                  <c:v>Fremsendelse af endelig prøveplan til kunde</c:v>
                </c:pt>
                <c:pt idx="49">
                  <c:v>Endelige godkendelse af prøveplan</c:v>
                </c:pt>
                <c:pt idx="51">
                  <c:v>Gennemførsel af prøve</c:v>
                </c:pt>
                <c:pt idx="52">
                  <c:v>Rapportering af prøve</c:v>
                </c:pt>
                <c:pt idx="53">
                  <c:v>Godkendelse af prøve og dermed leverance</c:v>
                </c:pt>
                <c:pt idx="55">
                  <c:v>Idriftsættelse</c:v>
                </c:pt>
                <c:pt idx="56">
                  <c:v>Klarmelding af driftsmiljø fra hosting leverandør</c:v>
                </c:pt>
                <c:pt idx="57">
                  <c:v>Installation på driftsmiljø</c:v>
                </c:pt>
                <c:pt idx="58">
                  <c:v>Installationsprøve afvikles for at sikre driftsmiljø</c:v>
                </c:pt>
                <c:pt idx="59">
                  <c:v>Godkendelse af driftsmiljø</c:v>
                </c:pt>
                <c:pt idx="60">
                  <c:v>Udmelding til brugere</c:v>
                </c:pt>
                <c:pt idx="62">
                  <c:v>Idriftsættelse færdig og leverance endelig godkendt</c:v>
                </c:pt>
                <c:pt idx="64">
                  <c:v>Vedligeholdelse af produkt (4 år)</c:v>
                </c:pt>
                <c:pt idx="65">
                  <c:v>Vedligeholdelse af produkt (4 år)</c:v>
                </c:pt>
              </c:strCache>
            </c:strRef>
          </c:cat>
          <c:val>
            <c:numRef>
              <c:f>Tidsplanen!$F$10:$F$77</c:f>
              <c:numCache>
                <c:formatCode>m/d/yyyy</c:formatCode>
                <c:ptCount val="68"/>
                <c:pt idx="0">
                  <c:v>40910</c:v>
                </c:pt>
                <c:pt idx="1">
                  <c:v>40910</c:v>
                </c:pt>
                <c:pt idx="2">
                  <c:v>40911</c:v>
                </c:pt>
                <c:pt idx="3">
                  <c:v>40925</c:v>
                </c:pt>
                <c:pt idx="4">
                  <c:v>40938</c:v>
                </c:pt>
                <c:pt idx="5">
                  <c:v>40954</c:v>
                </c:pt>
                <c:pt idx="6">
                  <c:v>40968</c:v>
                </c:pt>
                <c:pt idx="9">
                  <c:v>40969</c:v>
                </c:pt>
                <c:pt idx="10">
                  <c:v>40973</c:v>
                </c:pt>
                <c:pt idx="13">
                  <c:v>40980</c:v>
                </c:pt>
                <c:pt idx="14">
                  <c:v>40980</c:v>
                </c:pt>
                <c:pt idx="15">
                  <c:v>40982</c:v>
                </c:pt>
                <c:pt idx="16">
                  <c:v>40984</c:v>
                </c:pt>
                <c:pt idx="17">
                  <c:v>40991</c:v>
                </c:pt>
                <c:pt idx="18">
                  <c:v>40995</c:v>
                </c:pt>
                <c:pt idx="19">
                  <c:v>40996</c:v>
                </c:pt>
                <c:pt idx="20">
                  <c:v>40998</c:v>
                </c:pt>
                <c:pt idx="22">
                  <c:v>41001</c:v>
                </c:pt>
                <c:pt idx="23">
                  <c:v>41001</c:v>
                </c:pt>
                <c:pt idx="24">
                  <c:v>41001</c:v>
                </c:pt>
                <c:pt idx="25">
                  <c:v>41012</c:v>
                </c:pt>
                <c:pt idx="26">
                  <c:v>41012</c:v>
                </c:pt>
                <c:pt idx="27">
                  <c:v>41013</c:v>
                </c:pt>
                <c:pt idx="28">
                  <c:v>41015</c:v>
                </c:pt>
                <c:pt idx="29">
                  <c:v>41015</c:v>
                </c:pt>
                <c:pt idx="30">
                  <c:v>41025</c:v>
                </c:pt>
                <c:pt idx="31">
                  <c:v>41025</c:v>
                </c:pt>
                <c:pt idx="32">
                  <c:v>41026</c:v>
                </c:pt>
                <c:pt idx="33">
                  <c:v>41029</c:v>
                </c:pt>
                <c:pt idx="34">
                  <c:v>41029</c:v>
                </c:pt>
                <c:pt idx="35">
                  <c:v>41039</c:v>
                </c:pt>
                <c:pt idx="36">
                  <c:v>41039</c:v>
                </c:pt>
                <c:pt idx="37">
                  <c:v>41040</c:v>
                </c:pt>
                <c:pt idx="38">
                  <c:v>41043</c:v>
                </c:pt>
                <c:pt idx="39">
                  <c:v>41043</c:v>
                </c:pt>
                <c:pt idx="40">
                  <c:v>41053</c:v>
                </c:pt>
                <c:pt idx="41">
                  <c:v>41053</c:v>
                </c:pt>
                <c:pt idx="42">
                  <c:v>41054</c:v>
                </c:pt>
                <c:pt idx="43">
                  <c:v>41060</c:v>
                </c:pt>
                <c:pt idx="45">
                  <c:v>41061</c:v>
                </c:pt>
                <c:pt idx="46">
                  <c:v>41049</c:v>
                </c:pt>
                <c:pt idx="47">
                  <c:v>41052</c:v>
                </c:pt>
                <c:pt idx="48">
                  <c:v>41054</c:v>
                </c:pt>
                <c:pt idx="49">
                  <c:v>41060</c:v>
                </c:pt>
                <c:pt idx="51">
                  <c:v>41061</c:v>
                </c:pt>
                <c:pt idx="52">
                  <c:v>41078</c:v>
                </c:pt>
                <c:pt idx="53">
                  <c:v>41089</c:v>
                </c:pt>
                <c:pt idx="55">
                  <c:v>41092</c:v>
                </c:pt>
                <c:pt idx="56">
                  <c:v>41092</c:v>
                </c:pt>
                <c:pt idx="57">
                  <c:v>41094</c:v>
                </c:pt>
                <c:pt idx="58">
                  <c:v>41099</c:v>
                </c:pt>
                <c:pt idx="59">
                  <c:v>41103</c:v>
                </c:pt>
                <c:pt idx="60">
                  <c:v>41106</c:v>
                </c:pt>
                <c:pt idx="62">
                  <c:v>41108</c:v>
                </c:pt>
                <c:pt idx="64">
                  <c:v>41108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BD-4815-A4E3-AF4867A07612}"/>
            </c:ext>
          </c:extLst>
        </c:ser>
        <c:ser>
          <c:idx val="1"/>
          <c:order val="1"/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BD-4815-A4E3-AF4867A0761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7BD-4815-A4E3-AF4867A0761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BD-4815-A4E3-AF4867A0761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7BD-4815-A4E3-AF4867A0761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7BD-4815-A4E3-AF4867A0761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7BD-4815-A4E3-AF4867A0761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7BD-4815-A4E3-AF4867A0761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7BD-4815-A4E3-AF4867A0761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7BD-4815-A4E3-AF4867A0761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7BD-4815-A4E3-AF4867A07612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7BD-4815-A4E3-AF4867A0761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7BD-4815-A4E3-AF4867A0761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7BD-4815-A4E3-AF4867A07612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7BD-4815-A4E3-AF4867A07612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7BD-4815-A4E3-AF4867A07612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7BD-4815-A4E3-AF4867A0761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7BD-4815-A4E3-AF4867A0761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7BD-4815-A4E3-AF4867A0761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7BD-4815-A4E3-AF4867A0761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7BD-4815-A4E3-AF4867A0761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7BD-4815-A4E3-AF4867A07612}"/>
              </c:ext>
            </c:extLst>
          </c:dPt>
          <c:cat>
            <c:strRef>
              <c:f>Tidsplanen!$B$10:$B$77</c:f>
              <c:strCache>
                <c:ptCount val="66"/>
                <c:pt idx="0">
                  <c:v>Forberedelse inden afklaringsfase</c:v>
                </c:pt>
                <c:pt idx="1">
                  <c:v>Møde med kundens projektleder</c:v>
                </c:pt>
                <c:pt idx="2">
                  <c:v>Kontraktsforhandling</c:v>
                </c:pt>
                <c:pt idx="3">
                  <c:v>Kunde modtager revideret kontraktsoplæg</c:v>
                </c:pt>
                <c:pt idx="4">
                  <c:v>Kundens frist for kontraktsændringer</c:v>
                </c:pt>
                <c:pt idx="5">
                  <c:v>Endelige udgave af kontrakt sendes til godkendelse</c:v>
                </c:pt>
                <c:pt idx="6">
                  <c:v>Kontraktsunderskrift</c:v>
                </c:pt>
                <c:pt idx="9">
                  <c:v>Projekt start</c:v>
                </c:pt>
                <c:pt idx="10">
                  <c:v>Projektopstartsmøde</c:v>
                </c:pt>
                <c:pt idx="13">
                  <c:v>Afklaringsfase</c:v>
                </c:pt>
                <c:pt idx="14">
                  <c:v>Gennemgang af den tilbudte løsning</c:v>
                </c:pt>
                <c:pt idx="15">
                  <c:v>Gennemgang af den tilbudte organisation</c:v>
                </c:pt>
                <c:pt idx="16">
                  <c:v>Gennemgang af tilbudte prøver, change management osv.</c:v>
                </c:pt>
                <c:pt idx="17">
                  <c:v>Fremsendelse af opdateret bilag</c:v>
                </c:pt>
                <c:pt idx="18">
                  <c:v>Frist for kommentering af opdateret bilag</c:v>
                </c:pt>
                <c:pt idx="19">
                  <c:v>Fremsendelse af endelig bilag til styregruppe</c:v>
                </c:pt>
                <c:pt idx="20">
                  <c:v>Afklaringsfasen er endelig godkendt af styregruppen</c:v>
                </c:pt>
                <c:pt idx="22">
                  <c:v>Udviklingsfasen</c:v>
                </c:pt>
                <c:pt idx="23">
                  <c:v>Sprint 0 - Kickstart af udviklingsforløb</c:v>
                </c:pt>
                <c:pt idx="24">
                  <c:v>Sprint 0 - Sprint planning</c:v>
                </c:pt>
                <c:pt idx="25">
                  <c:v>Sprint 0 - Review af kunde</c:v>
                </c:pt>
                <c:pt idx="26">
                  <c:v>Sprint 0 - Retrospective</c:v>
                </c:pt>
                <c:pt idx="27">
                  <c:v>Sprint 0 - Godkendelse af kunden</c:v>
                </c:pt>
                <c:pt idx="28">
                  <c:v>Sprint 1 - Kickstart af udviklingsforløb</c:v>
                </c:pt>
                <c:pt idx="29">
                  <c:v>Sprint 1 - Sprint planning</c:v>
                </c:pt>
                <c:pt idx="30">
                  <c:v>Sprint 1 - Review af kunde</c:v>
                </c:pt>
                <c:pt idx="31">
                  <c:v>Sprint 1 - Retrospective</c:v>
                </c:pt>
                <c:pt idx="32">
                  <c:v>Sprint 1 - Godkendelse af kunden</c:v>
                </c:pt>
                <c:pt idx="33">
                  <c:v>Sprint 2 - Kickstart af udviklingsforløb</c:v>
                </c:pt>
                <c:pt idx="34">
                  <c:v>Sprint 2 - Sprint planning</c:v>
                </c:pt>
                <c:pt idx="35">
                  <c:v>Sprint 2 - Review af kunde</c:v>
                </c:pt>
                <c:pt idx="36">
                  <c:v>Sprint 2 - Retrospective</c:v>
                </c:pt>
                <c:pt idx="37">
                  <c:v>Sprint 2 - Godkendelse af kunden</c:v>
                </c:pt>
                <c:pt idx="38">
                  <c:v>Sprint 3 - Kickstart af udviklingsforløb</c:v>
                </c:pt>
                <c:pt idx="39">
                  <c:v>Sprint 3 - Sprint planning</c:v>
                </c:pt>
                <c:pt idx="40">
                  <c:v>Sprint 3 - Review af kunde</c:v>
                </c:pt>
                <c:pt idx="41">
                  <c:v>Sprint 3 - Retrospective</c:v>
                </c:pt>
                <c:pt idx="42">
                  <c:v>Sprint 3 - Godkendelse af kunden</c:v>
                </c:pt>
                <c:pt idx="43">
                  <c:v>Al udvikling er færdig og godkendt</c:v>
                </c:pt>
                <c:pt idx="45">
                  <c:v>Prøver</c:v>
                </c:pt>
                <c:pt idx="46">
                  <c:v>Fremsendelse af udkast til en prøveplan til kunde</c:v>
                </c:pt>
                <c:pt idx="47">
                  <c:v>Kundens frist til at kommenterer på prøveplan</c:v>
                </c:pt>
                <c:pt idx="48">
                  <c:v>Fremsendelse af endelig prøveplan til kunde</c:v>
                </c:pt>
                <c:pt idx="49">
                  <c:v>Endelige godkendelse af prøveplan</c:v>
                </c:pt>
                <c:pt idx="51">
                  <c:v>Gennemførsel af prøve</c:v>
                </c:pt>
                <c:pt idx="52">
                  <c:v>Rapportering af prøve</c:v>
                </c:pt>
                <c:pt idx="53">
                  <c:v>Godkendelse af prøve og dermed leverance</c:v>
                </c:pt>
                <c:pt idx="55">
                  <c:v>Idriftsættelse</c:v>
                </c:pt>
                <c:pt idx="56">
                  <c:v>Klarmelding af driftsmiljø fra hosting leverandør</c:v>
                </c:pt>
                <c:pt idx="57">
                  <c:v>Installation på driftsmiljø</c:v>
                </c:pt>
                <c:pt idx="58">
                  <c:v>Installationsprøve afvikles for at sikre driftsmiljø</c:v>
                </c:pt>
                <c:pt idx="59">
                  <c:v>Godkendelse af driftsmiljø</c:v>
                </c:pt>
                <c:pt idx="60">
                  <c:v>Udmelding til brugere</c:v>
                </c:pt>
                <c:pt idx="62">
                  <c:v>Idriftsættelse færdig og leverance endelig godkendt</c:v>
                </c:pt>
                <c:pt idx="64">
                  <c:v>Vedligeholdelse af produkt (4 år)</c:v>
                </c:pt>
                <c:pt idx="65">
                  <c:v>Vedligeholdelse af produkt (4 år)</c:v>
                </c:pt>
              </c:strCache>
            </c:strRef>
          </c:cat>
          <c:val>
            <c:numRef>
              <c:f>Tidsplanen!$H$10:$H$77</c:f>
              <c:numCache>
                <c:formatCode>0</c:formatCode>
                <c:ptCount val="68"/>
                <c:pt idx="0">
                  <c:v>59</c:v>
                </c:pt>
                <c:pt idx="1">
                  <c:v>1</c:v>
                </c:pt>
                <c:pt idx="2">
                  <c:v>8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60</c:v>
                </c:pt>
                <c:pt idx="23">
                  <c:v>13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30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15</c:v>
                </c:pt>
                <c:pt idx="52">
                  <c:v>5</c:v>
                </c:pt>
                <c:pt idx="53">
                  <c:v>1</c:v>
                </c:pt>
                <c:pt idx="54">
                  <c:v>0</c:v>
                </c:pt>
                <c:pt idx="55">
                  <c:v>17</c:v>
                </c:pt>
                <c:pt idx="56">
                  <c:v>1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1461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BD-4815-A4E3-AF4867A0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79959760"/>
        <c:axId val="359220864"/>
      </c:barChart>
      <c:catAx>
        <c:axId val="279959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/>
            </a:pPr>
            <a:endParaRPr lang="da-DK"/>
          </a:p>
        </c:txPr>
        <c:crossAx val="359220864"/>
        <c:crosses val="autoZero"/>
        <c:auto val="1"/>
        <c:lblAlgn val="ctr"/>
        <c:lblOffset val="1000"/>
        <c:noMultiLvlLbl val="0"/>
      </c:catAx>
      <c:valAx>
        <c:axId val="359220864"/>
        <c:scaling>
          <c:orientation val="minMax"/>
          <c:max val="41122"/>
          <c:min val="40909"/>
        </c:scaling>
        <c:delete val="0"/>
        <c:axPos val="t"/>
        <c:majorGridlines/>
        <c:minorGridlines/>
        <c:numFmt formatCode="m/d/yyyy" sourceLinked="1"/>
        <c:majorTickMark val="out"/>
        <c:minorTickMark val="none"/>
        <c:tickLblPos val="nextTo"/>
        <c:txPr>
          <a:bodyPr rot="-1440000" vert="horz"/>
          <a:lstStyle/>
          <a:p>
            <a:pPr>
              <a:defRPr sz="1400"/>
            </a:pPr>
            <a:endParaRPr lang="da-DK"/>
          </a:p>
        </c:txPr>
        <c:crossAx val="27995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paperSize="8" orientation="landscape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3</xdr:row>
      <xdr:rowOff>19050</xdr:rowOff>
    </xdr:from>
    <xdr:to>
      <xdr:col>11</xdr:col>
      <xdr:colOff>1295400</xdr:colOff>
      <xdr:row>5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86599" y="695325"/>
          <a:ext cx="5762626" cy="4381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900"/>
            <a:t>Udregnes</a:t>
          </a:r>
          <a:r>
            <a:rPr lang="da-DK" sz="900" baseline="0"/>
            <a:t> fra antal personer på aktivitet * det antal arbejdsdage mellem start dato og slutdato for hver enkelt aktivitet * antal arbejdstimer per dag defineret i opsætning. Kun weekend er medregnet og ingen ferie og helligdage.</a:t>
          </a:r>
          <a:endParaRPr lang="da-DK" sz="900"/>
        </a:p>
      </xdr:txBody>
    </xdr:sp>
    <xdr:clientData/>
  </xdr:twoCellAnchor>
  <xdr:twoCellAnchor editAs="oneCell">
    <xdr:from>
      <xdr:col>4</xdr:col>
      <xdr:colOff>17318</xdr:colOff>
      <xdr:row>0</xdr:row>
      <xdr:rowOff>138546</xdr:rowOff>
    </xdr:from>
    <xdr:to>
      <xdr:col>9</xdr:col>
      <xdr:colOff>398318</xdr:colOff>
      <xdr:row>1</xdr:row>
      <xdr:rowOff>272762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7D79223B-2580-4E70-9F5F-486372B2C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5386" y="138546"/>
          <a:ext cx="4416137" cy="324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0</xdr:row>
          <xdr:rowOff>95250</xdr:rowOff>
        </xdr:from>
        <xdr:to>
          <xdr:col>3</xdr:col>
          <xdr:colOff>485775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a-DK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Opdater Gantt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507999</xdr:colOff>
      <xdr:row>5</xdr:row>
      <xdr:rowOff>57451</xdr:rowOff>
    </xdr:from>
    <xdr:to>
      <xdr:col>27</xdr:col>
      <xdr:colOff>507999</xdr:colOff>
      <xdr:row>66</xdr:row>
      <xdr:rowOff>166309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3409345</xdr:colOff>
      <xdr:row>5</xdr:row>
      <xdr:rowOff>68036</xdr:rowOff>
    </xdr:from>
    <xdr:to>
      <xdr:col>5</xdr:col>
      <xdr:colOff>0</xdr:colOff>
      <xdr:row>5</xdr:row>
      <xdr:rowOff>532436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70702" y="1428750"/>
          <a:ext cx="3026834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13608</xdr:colOff>
      <xdr:row>6</xdr:row>
      <xdr:rowOff>68037</xdr:rowOff>
    </xdr:from>
    <xdr:to>
      <xdr:col>5</xdr:col>
      <xdr:colOff>299357</xdr:colOff>
      <xdr:row>6</xdr:row>
      <xdr:rowOff>532437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11144" y="2027466"/>
          <a:ext cx="285749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5</xdr:col>
      <xdr:colOff>299357</xdr:colOff>
      <xdr:row>7</xdr:row>
      <xdr:rowOff>68035</xdr:rowOff>
    </xdr:from>
    <xdr:to>
      <xdr:col>6</xdr:col>
      <xdr:colOff>-1</xdr:colOff>
      <xdr:row>7</xdr:row>
      <xdr:rowOff>532435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796893" y="2598964"/>
          <a:ext cx="1211035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13608</xdr:colOff>
      <xdr:row>8</xdr:row>
      <xdr:rowOff>81642</xdr:rowOff>
    </xdr:from>
    <xdr:to>
      <xdr:col>8</xdr:col>
      <xdr:colOff>13606</xdr:colOff>
      <xdr:row>8</xdr:row>
      <xdr:rowOff>546042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021537" y="3197678"/>
          <a:ext cx="3020783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8</xdr:col>
      <xdr:colOff>13607</xdr:colOff>
      <xdr:row>9</xdr:row>
      <xdr:rowOff>68035</xdr:rowOff>
    </xdr:from>
    <xdr:to>
      <xdr:col>9</xdr:col>
      <xdr:colOff>13607</xdr:colOff>
      <xdr:row>9</xdr:row>
      <xdr:rowOff>532435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2042321" y="3769178"/>
          <a:ext cx="1510393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13608</xdr:colOff>
      <xdr:row>10</xdr:row>
      <xdr:rowOff>81643</xdr:rowOff>
    </xdr:from>
    <xdr:to>
      <xdr:col>9</xdr:col>
      <xdr:colOff>884465</xdr:colOff>
      <xdr:row>10</xdr:row>
      <xdr:rowOff>546043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3552715" y="4367893"/>
          <a:ext cx="870857" cy="4644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898073</xdr:colOff>
      <xdr:row>11</xdr:row>
      <xdr:rowOff>0</xdr:rowOff>
    </xdr:from>
    <xdr:to>
      <xdr:col>11</xdr:col>
      <xdr:colOff>762001</xdr:colOff>
      <xdr:row>12</xdr:row>
      <xdr:rowOff>0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437180" y="4871357"/>
          <a:ext cx="2884714" cy="598714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870857</xdr:colOff>
      <xdr:row>10</xdr:row>
      <xdr:rowOff>163286</xdr:rowOff>
    </xdr:from>
    <xdr:to>
      <xdr:col>9</xdr:col>
      <xdr:colOff>1129393</xdr:colOff>
      <xdr:row>10</xdr:row>
      <xdr:rowOff>462643</xdr:rowOff>
    </xdr:to>
    <xdr:sp macro="" textlink="">
      <xdr:nvSpPr>
        <xdr:cNvPr id="8" name="6-Point Star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409964" y="4449536"/>
          <a:ext cx="258536" cy="299357"/>
        </a:xfrm>
        <a:prstGeom prst="star6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6</xdr:col>
      <xdr:colOff>13608</xdr:colOff>
      <xdr:row>7</xdr:row>
      <xdr:rowOff>136072</xdr:rowOff>
    </xdr:from>
    <xdr:to>
      <xdr:col>6</xdr:col>
      <xdr:colOff>272144</xdr:colOff>
      <xdr:row>7</xdr:row>
      <xdr:rowOff>435429</xdr:rowOff>
    </xdr:to>
    <xdr:sp macro="" textlink="">
      <xdr:nvSpPr>
        <xdr:cNvPr id="10" name="6-Point Sta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021537" y="2667001"/>
          <a:ext cx="258536" cy="299357"/>
        </a:xfrm>
        <a:prstGeom prst="star6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27214</xdr:colOff>
      <xdr:row>9</xdr:row>
      <xdr:rowOff>136072</xdr:rowOff>
    </xdr:from>
    <xdr:to>
      <xdr:col>9</xdr:col>
      <xdr:colOff>285750</xdr:colOff>
      <xdr:row>9</xdr:row>
      <xdr:rowOff>435429</xdr:rowOff>
    </xdr:to>
    <xdr:sp macro="" textlink="">
      <xdr:nvSpPr>
        <xdr:cNvPr id="11" name="6-Point Sta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3566321" y="3837215"/>
          <a:ext cx="258536" cy="299357"/>
        </a:xfrm>
        <a:prstGeom prst="star6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L77"/>
  <sheetViews>
    <sheetView tabSelected="1" zoomScale="110" zoomScaleNormal="110" workbookViewId="0">
      <selection activeCell="E8" sqref="E8"/>
    </sheetView>
  </sheetViews>
  <sheetFormatPr defaultRowHeight="15" x14ac:dyDescent="0.25"/>
  <cols>
    <col min="1" max="1" width="9.140625" style="2"/>
    <col min="2" max="2" width="56.42578125" style="2" customWidth="1"/>
    <col min="3" max="3" width="13.140625" style="2" customWidth="1"/>
    <col min="4" max="4" width="11.5703125" style="2" customWidth="1"/>
    <col min="5" max="5" width="14.85546875" style="2" customWidth="1"/>
    <col min="6" max="7" width="12.7109375" style="3" customWidth="1"/>
    <col min="8" max="8" width="8.85546875" style="3" customWidth="1"/>
    <col min="9" max="9" width="11.42578125" style="3" customWidth="1"/>
    <col min="10" max="10" width="8.7109375" style="2" customWidth="1"/>
    <col min="11" max="11" width="13.7109375" style="2" customWidth="1"/>
    <col min="12" max="12" width="44" style="2" customWidth="1"/>
    <col min="13" max="16384" width="9.140625" style="2"/>
  </cols>
  <sheetData>
    <row r="2" spans="2:12" ht="23.25" x14ac:dyDescent="0.35">
      <c r="B2" s="1" t="s">
        <v>37</v>
      </c>
      <c r="C2" s="1"/>
      <c r="D2" s="1"/>
    </row>
    <row r="4" spans="2:12" x14ac:dyDescent="0.25">
      <c r="B4" s="20" t="s">
        <v>0</v>
      </c>
      <c r="C4" s="21">
        <v>40909</v>
      </c>
      <c r="E4" s="20" t="s">
        <v>31</v>
      </c>
    </row>
    <row r="5" spans="2:12" x14ac:dyDescent="0.25">
      <c r="B5" s="20" t="s">
        <v>6</v>
      </c>
      <c r="C5" s="21">
        <v>41122</v>
      </c>
      <c r="E5" s="22">
        <f>SUM(K:K)</f>
        <v>1620</v>
      </c>
    </row>
    <row r="8" spans="2:12" x14ac:dyDescent="0.25">
      <c r="E8" s="18" t="s">
        <v>30</v>
      </c>
      <c r="F8" s="18" t="s">
        <v>33</v>
      </c>
      <c r="G8" s="18" t="s">
        <v>33</v>
      </c>
      <c r="H8" s="18" t="s">
        <v>34</v>
      </c>
      <c r="I8" s="18" t="s">
        <v>35</v>
      </c>
      <c r="J8" s="18" t="s">
        <v>35</v>
      </c>
      <c r="K8" s="18" t="s">
        <v>35</v>
      </c>
    </row>
    <row r="9" spans="2:12" x14ac:dyDescent="0.25">
      <c r="B9" s="20" t="s">
        <v>1</v>
      </c>
      <c r="C9" s="20" t="s">
        <v>7</v>
      </c>
      <c r="D9" s="20" t="s">
        <v>11</v>
      </c>
      <c r="E9" s="20" t="s">
        <v>2</v>
      </c>
      <c r="F9" s="20" t="s">
        <v>3</v>
      </c>
      <c r="G9" s="20" t="s">
        <v>4</v>
      </c>
      <c r="H9" s="20" t="s">
        <v>16</v>
      </c>
      <c r="I9" s="20" t="s">
        <v>32</v>
      </c>
      <c r="J9" s="20" t="s">
        <v>2</v>
      </c>
      <c r="K9" s="20" t="s">
        <v>31</v>
      </c>
      <c r="L9" s="20" t="s">
        <v>5</v>
      </c>
    </row>
    <row r="10" spans="2:12" x14ac:dyDescent="0.25">
      <c r="B10" s="27" t="s">
        <v>38</v>
      </c>
      <c r="C10" s="23"/>
      <c r="D10" s="23"/>
      <c r="E10" s="23"/>
      <c r="F10" s="24">
        <v>40910</v>
      </c>
      <c r="G10" s="24">
        <v>40968</v>
      </c>
      <c r="H10" s="5">
        <f>IF(F10&lt;$C$4,0,(IF(F10=G10,1,(G10-F10)+1)))</f>
        <v>59</v>
      </c>
      <c r="I10" s="5">
        <f>IF(F10&lt;$C$4,0,(IF(F10=G10,1,(NETWORKDAYS(F10,G10)))))</f>
        <v>43</v>
      </c>
      <c r="J10" s="5">
        <f t="shared" ref="J10:J41" si="0">IF(E10&lt;&gt;"",LEN(E10)-LEN(SUBSTITUTE(E10,";",""))+1,0)</f>
        <v>0</v>
      </c>
      <c r="K10" s="5">
        <f>IF(AND(J10&gt;0,I10&gt;0),J10*I10*Opsætning!$F$5,0)</f>
        <v>0</v>
      </c>
      <c r="L10" s="23"/>
    </row>
    <row r="11" spans="2:12" x14ac:dyDescent="0.25">
      <c r="B11" s="28" t="s">
        <v>48</v>
      </c>
      <c r="C11" s="23"/>
      <c r="D11" s="23" t="s">
        <v>12</v>
      </c>
      <c r="E11" s="23" t="s">
        <v>95</v>
      </c>
      <c r="F11" s="24">
        <v>40910</v>
      </c>
      <c r="G11" s="24">
        <v>40910</v>
      </c>
      <c r="H11" s="5">
        <f t="shared" ref="H11:H74" si="1">IF(F11&lt;$C$4,0,(IF(F11=G11,1,(G11-F11)+1)))</f>
        <v>1</v>
      </c>
      <c r="I11" s="5">
        <f>IF(F11&lt;$C$4,0,(IF(F11=G11,1,(NETWORKDAYS(F11,G11)))))</f>
        <v>1</v>
      </c>
      <c r="J11" s="5">
        <f t="shared" si="0"/>
        <v>2</v>
      </c>
      <c r="K11" s="5">
        <f>IF(AND(J11&gt;0,I11&gt;0),J11*I11*Opsætning!$F$5,0)</f>
        <v>15</v>
      </c>
      <c r="L11" s="23"/>
    </row>
    <row r="12" spans="2:12" x14ac:dyDescent="0.25">
      <c r="B12" s="28" t="s">
        <v>49</v>
      </c>
      <c r="C12" s="23"/>
      <c r="D12" s="23" t="s">
        <v>12</v>
      </c>
      <c r="E12" s="23" t="s">
        <v>95</v>
      </c>
      <c r="F12" s="24">
        <v>40911</v>
      </c>
      <c r="G12" s="24">
        <v>40918</v>
      </c>
      <c r="H12" s="5">
        <f t="shared" si="1"/>
        <v>8</v>
      </c>
      <c r="I12" s="5">
        <f>IF(F12&lt;$C$4,0,(IF(F12=G12,1,(NETWORKDAYS(F12,G12)))))</f>
        <v>6</v>
      </c>
      <c r="J12" s="5">
        <f t="shared" si="0"/>
        <v>2</v>
      </c>
      <c r="K12" s="5">
        <f>IF(AND(J12&gt;0,I12&gt;0),J12*I12*Opsætning!$F$5,0)</f>
        <v>90</v>
      </c>
      <c r="L12" s="23"/>
    </row>
    <row r="13" spans="2:12" x14ac:dyDescent="0.25">
      <c r="B13" s="28" t="s">
        <v>50</v>
      </c>
      <c r="C13" s="23"/>
      <c r="D13" s="23" t="s">
        <v>12</v>
      </c>
      <c r="E13" s="23" t="s">
        <v>95</v>
      </c>
      <c r="F13" s="24">
        <v>40925</v>
      </c>
      <c r="G13" s="24">
        <v>40925</v>
      </c>
      <c r="H13" s="5">
        <f t="shared" si="1"/>
        <v>1</v>
      </c>
      <c r="I13" s="5">
        <f t="shared" ref="I13:I76" si="2">IF(F13&lt;$C$4,0,(IF(F13=G13,1,(NETWORKDAYS(F13,G13)))))</f>
        <v>1</v>
      </c>
      <c r="J13" s="5">
        <f t="shared" si="0"/>
        <v>2</v>
      </c>
      <c r="K13" s="5">
        <f>IF(AND(J13&gt;0,I13&gt;0),J13*I13*Opsætning!$F$5,0)</f>
        <v>15</v>
      </c>
      <c r="L13" s="23"/>
    </row>
    <row r="14" spans="2:12" x14ac:dyDescent="0.25">
      <c r="B14" s="28" t="s">
        <v>51</v>
      </c>
      <c r="C14" s="23"/>
      <c r="D14" s="23" t="s">
        <v>14</v>
      </c>
      <c r="E14" s="23"/>
      <c r="F14" s="24">
        <v>40938</v>
      </c>
      <c r="G14" s="24">
        <v>40938</v>
      </c>
      <c r="H14" s="5">
        <f t="shared" si="1"/>
        <v>1</v>
      </c>
      <c r="I14" s="5">
        <f t="shared" si="2"/>
        <v>1</v>
      </c>
      <c r="J14" s="5">
        <f t="shared" si="0"/>
        <v>0</v>
      </c>
      <c r="K14" s="5">
        <f>IF(AND(J14&gt;0,I14&gt;0),J14*I14*Opsætning!$F$5,0)</f>
        <v>0</v>
      </c>
      <c r="L14" s="23"/>
    </row>
    <row r="15" spans="2:12" x14ac:dyDescent="0.25">
      <c r="B15" s="28" t="s">
        <v>52</v>
      </c>
      <c r="C15" s="23"/>
      <c r="D15" s="23" t="s">
        <v>12</v>
      </c>
      <c r="E15" s="23" t="s">
        <v>95</v>
      </c>
      <c r="F15" s="24">
        <v>40954</v>
      </c>
      <c r="G15" s="24">
        <v>40954</v>
      </c>
      <c r="H15" s="5">
        <f t="shared" si="1"/>
        <v>1</v>
      </c>
      <c r="I15" s="5">
        <f t="shared" si="2"/>
        <v>1</v>
      </c>
      <c r="J15" s="5">
        <f t="shared" si="0"/>
        <v>2</v>
      </c>
      <c r="K15" s="5">
        <f>IF(AND(J15&gt;0,I15&gt;0),J15*I15*Opsætning!$F$5,0)</f>
        <v>15</v>
      </c>
      <c r="L15" s="23"/>
    </row>
    <row r="16" spans="2:12" x14ac:dyDescent="0.25">
      <c r="B16" s="28" t="s">
        <v>39</v>
      </c>
      <c r="C16" s="23" t="s">
        <v>8</v>
      </c>
      <c r="D16" s="23" t="s">
        <v>12</v>
      </c>
      <c r="E16" s="23" t="s">
        <v>94</v>
      </c>
      <c r="F16" s="24">
        <v>40968</v>
      </c>
      <c r="G16" s="24">
        <v>40968</v>
      </c>
      <c r="H16" s="5">
        <f t="shared" si="1"/>
        <v>1</v>
      </c>
      <c r="I16" s="5">
        <f t="shared" si="2"/>
        <v>1</v>
      </c>
      <c r="J16" s="5">
        <f t="shared" si="0"/>
        <v>1</v>
      </c>
      <c r="K16" s="5">
        <f>IF(AND(J16&gt;0,I16&gt;0),J16*I16*Opsætning!$F$5,0)</f>
        <v>7.5</v>
      </c>
      <c r="L16" s="23"/>
    </row>
    <row r="17" spans="2:12" x14ac:dyDescent="0.25">
      <c r="B17" s="25"/>
      <c r="C17" s="23"/>
      <c r="D17" s="23"/>
      <c r="E17" s="23"/>
      <c r="F17" s="24"/>
      <c r="G17" s="24"/>
      <c r="H17" s="5">
        <f t="shared" si="1"/>
        <v>0</v>
      </c>
      <c r="I17" s="5">
        <f t="shared" si="2"/>
        <v>0</v>
      </c>
      <c r="J17" s="5">
        <f t="shared" si="0"/>
        <v>0</v>
      </c>
      <c r="K17" s="5">
        <f>IF(AND(J17&gt;0,I17&gt;0),J17*I17*Opsætning!$F$5,0)</f>
        <v>0</v>
      </c>
      <c r="L17" s="23"/>
    </row>
    <row r="18" spans="2:12" x14ac:dyDescent="0.25">
      <c r="B18" s="25"/>
      <c r="C18" s="23"/>
      <c r="D18" s="23"/>
      <c r="E18" s="23"/>
      <c r="F18" s="24"/>
      <c r="G18" s="24"/>
      <c r="H18" s="5">
        <f t="shared" si="1"/>
        <v>0</v>
      </c>
      <c r="I18" s="5">
        <f t="shared" si="2"/>
        <v>0</v>
      </c>
      <c r="J18" s="5">
        <f t="shared" si="0"/>
        <v>0</v>
      </c>
      <c r="K18" s="5">
        <f>IF(AND(J18&gt;0,I18&gt;0),J18*I18*Opsætning!$F$5,0)</f>
        <v>0</v>
      </c>
      <c r="L18" s="23"/>
    </row>
    <row r="19" spans="2:12" x14ac:dyDescent="0.25">
      <c r="B19" s="27" t="s">
        <v>40</v>
      </c>
      <c r="C19" s="23"/>
      <c r="D19" s="23"/>
      <c r="E19" s="23"/>
      <c r="F19" s="24">
        <v>40969</v>
      </c>
      <c r="G19" s="24">
        <v>40979</v>
      </c>
      <c r="H19" s="5">
        <f t="shared" si="1"/>
        <v>11</v>
      </c>
      <c r="I19" s="5">
        <f t="shared" si="2"/>
        <v>7</v>
      </c>
      <c r="J19" s="5">
        <f t="shared" si="0"/>
        <v>0</v>
      </c>
      <c r="K19" s="5">
        <f>IF(AND(J19&gt;0,I19&gt;0),J19*I19*Opsætning!$F$5,0)</f>
        <v>0</v>
      </c>
      <c r="L19" s="23"/>
    </row>
    <row r="20" spans="2:12" x14ac:dyDescent="0.25">
      <c r="B20" s="28" t="s">
        <v>53</v>
      </c>
      <c r="C20" s="23"/>
      <c r="D20" s="23" t="s">
        <v>12</v>
      </c>
      <c r="E20" s="23" t="s">
        <v>95</v>
      </c>
      <c r="F20" s="24">
        <v>40973</v>
      </c>
      <c r="G20" s="24">
        <v>40973</v>
      </c>
      <c r="H20" s="5">
        <f t="shared" si="1"/>
        <v>1</v>
      </c>
      <c r="I20" s="5">
        <f t="shared" si="2"/>
        <v>1</v>
      </c>
      <c r="J20" s="5">
        <f t="shared" si="0"/>
        <v>2</v>
      </c>
      <c r="K20" s="5">
        <f>IF(AND(J20&gt;0,I20&gt;0),J20*I20*Opsætning!$F$5,0)</f>
        <v>15</v>
      </c>
      <c r="L20" s="23"/>
    </row>
    <row r="21" spans="2:12" x14ac:dyDescent="0.25">
      <c r="B21" s="25"/>
      <c r="C21" s="23"/>
      <c r="D21" s="23"/>
      <c r="E21" s="23"/>
      <c r="F21" s="24"/>
      <c r="G21" s="24"/>
      <c r="H21" s="5">
        <f t="shared" si="1"/>
        <v>0</v>
      </c>
      <c r="I21" s="5">
        <f t="shared" si="2"/>
        <v>0</v>
      </c>
      <c r="J21" s="5">
        <f t="shared" si="0"/>
        <v>0</v>
      </c>
      <c r="K21" s="5">
        <f>IF(AND(J21&gt;0,I21&gt;0),J21*I21*Opsætning!$F$5,0)</f>
        <v>0</v>
      </c>
      <c r="L21" s="23"/>
    </row>
    <row r="22" spans="2:12" x14ac:dyDescent="0.25">
      <c r="B22" s="25"/>
      <c r="C22" s="23"/>
      <c r="D22" s="23"/>
      <c r="E22" s="23"/>
      <c r="F22" s="24"/>
      <c r="G22" s="24"/>
      <c r="H22" s="5">
        <f t="shared" si="1"/>
        <v>0</v>
      </c>
      <c r="I22" s="5">
        <f t="shared" si="2"/>
        <v>0</v>
      </c>
      <c r="J22" s="5">
        <f t="shared" si="0"/>
        <v>0</v>
      </c>
      <c r="K22" s="5">
        <f>IF(AND(J22&gt;0,I22&gt;0),J22*I22*Opsætning!$F$5,0)</f>
        <v>0</v>
      </c>
      <c r="L22" s="23"/>
    </row>
    <row r="23" spans="2:12" x14ac:dyDescent="0.25">
      <c r="B23" s="27" t="s">
        <v>41</v>
      </c>
      <c r="C23" s="23"/>
      <c r="D23" s="23"/>
      <c r="E23" s="23"/>
      <c r="F23" s="24">
        <v>40980</v>
      </c>
      <c r="G23" s="24">
        <v>40998</v>
      </c>
      <c r="H23" s="5">
        <f t="shared" si="1"/>
        <v>19</v>
      </c>
      <c r="I23" s="5">
        <f t="shared" si="2"/>
        <v>15</v>
      </c>
      <c r="J23" s="5">
        <f t="shared" si="0"/>
        <v>0</v>
      </c>
      <c r="K23" s="5">
        <f>IF(AND(J23&gt;0,I23&gt;0),J23*I23*Opsætning!$F$5,0)</f>
        <v>0</v>
      </c>
      <c r="L23" s="23"/>
    </row>
    <row r="24" spans="2:12" x14ac:dyDescent="0.25">
      <c r="B24" s="28" t="s">
        <v>54</v>
      </c>
      <c r="C24" s="23"/>
      <c r="D24" s="23" t="s">
        <v>12</v>
      </c>
      <c r="E24" s="23" t="s">
        <v>95</v>
      </c>
      <c r="F24" s="24">
        <v>40980</v>
      </c>
      <c r="G24" s="24">
        <v>40981</v>
      </c>
      <c r="H24" s="5">
        <f t="shared" si="1"/>
        <v>2</v>
      </c>
      <c r="I24" s="5">
        <f t="shared" si="2"/>
        <v>2</v>
      </c>
      <c r="J24" s="5">
        <f t="shared" si="0"/>
        <v>2</v>
      </c>
      <c r="K24" s="5">
        <f>IF(AND(J24&gt;0,I24&gt;0),J24*I24*Opsætning!$F$5,0)</f>
        <v>30</v>
      </c>
      <c r="L24" s="23"/>
    </row>
    <row r="25" spans="2:12" x14ac:dyDescent="0.25">
      <c r="B25" s="28" t="s">
        <v>55</v>
      </c>
      <c r="C25" s="23"/>
      <c r="D25" s="23" t="s">
        <v>12</v>
      </c>
      <c r="E25" s="23" t="s">
        <v>95</v>
      </c>
      <c r="F25" s="24">
        <v>40982</v>
      </c>
      <c r="G25" s="24">
        <v>40983</v>
      </c>
      <c r="H25" s="5">
        <f t="shared" si="1"/>
        <v>2</v>
      </c>
      <c r="I25" s="5">
        <f t="shared" si="2"/>
        <v>2</v>
      </c>
      <c r="J25" s="5">
        <f t="shared" si="0"/>
        <v>2</v>
      </c>
      <c r="K25" s="5">
        <f>IF(AND(J25&gt;0,I25&gt;0),J25*I25*Opsætning!$F$5,0)</f>
        <v>30</v>
      </c>
      <c r="L25" s="23"/>
    </row>
    <row r="26" spans="2:12" x14ac:dyDescent="0.25">
      <c r="B26" s="28" t="s">
        <v>56</v>
      </c>
      <c r="C26" s="23"/>
      <c r="D26" s="23" t="s">
        <v>12</v>
      </c>
      <c r="E26" s="23" t="s">
        <v>95</v>
      </c>
      <c r="F26" s="24">
        <v>40984</v>
      </c>
      <c r="G26" s="24">
        <v>40987</v>
      </c>
      <c r="H26" s="5">
        <f t="shared" si="1"/>
        <v>4</v>
      </c>
      <c r="I26" s="5">
        <f t="shared" si="2"/>
        <v>2</v>
      </c>
      <c r="J26" s="5">
        <f t="shared" si="0"/>
        <v>2</v>
      </c>
      <c r="K26" s="5">
        <f>IF(AND(J26&gt;0,I26&gt;0),J26*I26*Opsætning!$F$5,0)</f>
        <v>30</v>
      </c>
      <c r="L26" s="23"/>
    </row>
    <row r="27" spans="2:12" x14ac:dyDescent="0.25">
      <c r="B27" s="28" t="s">
        <v>57</v>
      </c>
      <c r="C27" s="23"/>
      <c r="D27" s="23" t="s">
        <v>12</v>
      </c>
      <c r="E27" s="23" t="s">
        <v>95</v>
      </c>
      <c r="F27" s="24">
        <v>40991</v>
      </c>
      <c r="G27" s="24">
        <v>40991</v>
      </c>
      <c r="H27" s="5">
        <f t="shared" si="1"/>
        <v>1</v>
      </c>
      <c r="I27" s="5">
        <f t="shared" si="2"/>
        <v>1</v>
      </c>
      <c r="J27" s="5">
        <f t="shared" si="0"/>
        <v>2</v>
      </c>
      <c r="K27" s="5">
        <f>IF(AND(J27&gt;0,I27&gt;0),J27*I27*Opsætning!$F$5,0)</f>
        <v>15</v>
      </c>
      <c r="L27" s="23"/>
    </row>
    <row r="28" spans="2:12" x14ac:dyDescent="0.25">
      <c r="B28" s="28" t="s">
        <v>58</v>
      </c>
      <c r="C28" s="23"/>
      <c r="D28" s="23" t="s">
        <v>14</v>
      </c>
      <c r="E28" s="23"/>
      <c r="F28" s="24">
        <v>40995</v>
      </c>
      <c r="G28" s="24">
        <v>40995</v>
      </c>
      <c r="H28" s="5">
        <f t="shared" si="1"/>
        <v>1</v>
      </c>
      <c r="I28" s="5">
        <f t="shared" si="2"/>
        <v>1</v>
      </c>
      <c r="J28" s="5">
        <f t="shared" si="0"/>
        <v>0</v>
      </c>
      <c r="K28" s="5">
        <f>IF(AND(J28&gt;0,I28&gt;0),J28*I28*Opsætning!$F$5,0)</f>
        <v>0</v>
      </c>
      <c r="L28" s="23"/>
    </row>
    <row r="29" spans="2:12" x14ac:dyDescent="0.25">
      <c r="B29" s="28" t="s">
        <v>59</v>
      </c>
      <c r="C29" s="23"/>
      <c r="D29" s="23" t="s">
        <v>12</v>
      </c>
      <c r="E29" s="23" t="s">
        <v>95</v>
      </c>
      <c r="F29" s="24">
        <v>40996</v>
      </c>
      <c r="G29" s="24">
        <v>40996</v>
      </c>
      <c r="H29" s="5">
        <f t="shared" si="1"/>
        <v>1</v>
      </c>
      <c r="I29" s="5">
        <f t="shared" si="2"/>
        <v>1</v>
      </c>
      <c r="J29" s="5">
        <f t="shared" si="0"/>
        <v>2</v>
      </c>
      <c r="K29" s="5">
        <f>IF(AND(J29&gt;0,I29&gt;0),J29*I29*Opsætning!$F$5,0)</f>
        <v>15</v>
      </c>
      <c r="L29" s="23"/>
    </row>
    <row r="30" spans="2:12" x14ac:dyDescent="0.25">
      <c r="B30" s="28" t="s">
        <v>46</v>
      </c>
      <c r="C30" s="23" t="s">
        <v>10</v>
      </c>
      <c r="D30" s="23" t="s">
        <v>14</v>
      </c>
      <c r="E30" s="23"/>
      <c r="F30" s="24">
        <v>40998</v>
      </c>
      <c r="G30" s="24">
        <v>40998</v>
      </c>
      <c r="H30" s="5">
        <f t="shared" si="1"/>
        <v>1</v>
      </c>
      <c r="I30" s="5">
        <f t="shared" si="2"/>
        <v>1</v>
      </c>
      <c r="J30" s="5">
        <f t="shared" si="0"/>
        <v>0</v>
      </c>
      <c r="K30" s="5">
        <f>IF(AND(J30&gt;0,I30&gt;0),J30*I30*Opsætning!$F$5,0)</f>
        <v>0</v>
      </c>
      <c r="L30" s="23"/>
    </row>
    <row r="31" spans="2:12" x14ac:dyDescent="0.25">
      <c r="B31" s="25"/>
      <c r="C31" s="23"/>
      <c r="D31" s="23"/>
      <c r="E31" s="23"/>
      <c r="F31" s="24"/>
      <c r="G31" s="24"/>
      <c r="H31" s="5">
        <f t="shared" si="1"/>
        <v>0</v>
      </c>
      <c r="I31" s="5">
        <f t="shared" si="2"/>
        <v>0</v>
      </c>
      <c r="J31" s="5">
        <f t="shared" si="0"/>
        <v>0</v>
      </c>
      <c r="K31" s="5">
        <f>IF(AND(J31&gt;0,I31&gt;0),J31*I31*Opsætning!$F$5,0)</f>
        <v>0</v>
      </c>
      <c r="L31" s="23"/>
    </row>
    <row r="32" spans="2:12" x14ac:dyDescent="0.25">
      <c r="B32" s="27" t="s">
        <v>42</v>
      </c>
      <c r="C32" s="23"/>
      <c r="D32" s="23"/>
      <c r="E32" s="23"/>
      <c r="F32" s="24">
        <v>41001</v>
      </c>
      <c r="G32" s="24">
        <v>41060</v>
      </c>
      <c r="H32" s="5">
        <f t="shared" si="1"/>
        <v>60</v>
      </c>
      <c r="I32" s="5">
        <f t="shared" si="2"/>
        <v>44</v>
      </c>
      <c r="J32" s="5">
        <f t="shared" si="0"/>
        <v>0</v>
      </c>
      <c r="K32" s="5">
        <f>IF(AND(J32&gt;0,I32&gt;0),J32*I32*Opsætning!$F$5,0)</f>
        <v>0</v>
      </c>
      <c r="L32" s="23"/>
    </row>
    <row r="33" spans="2:12" x14ac:dyDescent="0.25">
      <c r="B33" s="25" t="s">
        <v>60</v>
      </c>
      <c r="C33" s="23"/>
      <c r="D33" s="23" t="s">
        <v>12</v>
      </c>
      <c r="E33" s="23" t="s">
        <v>96</v>
      </c>
      <c r="F33" s="24">
        <v>41001</v>
      </c>
      <c r="G33" s="24">
        <v>41013</v>
      </c>
      <c r="H33" s="5">
        <f t="shared" si="1"/>
        <v>13</v>
      </c>
      <c r="I33" s="5">
        <f t="shared" si="2"/>
        <v>10</v>
      </c>
      <c r="J33" s="5">
        <f t="shared" si="0"/>
        <v>3</v>
      </c>
      <c r="K33" s="5">
        <f>IF(AND(J33&gt;0,I33&gt;0),J33*I33*Opsætning!$F$5,0)</f>
        <v>225</v>
      </c>
      <c r="L33" s="23"/>
    </row>
    <row r="34" spans="2:12" x14ac:dyDescent="0.25">
      <c r="B34" s="28" t="s">
        <v>61</v>
      </c>
      <c r="C34" s="23"/>
      <c r="D34" s="23" t="s">
        <v>12</v>
      </c>
      <c r="E34" s="23"/>
      <c r="F34" s="24">
        <v>41001</v>
      </c>
      <c r="G34" s="24">
        <v>41001</v>
      </c>
      <c r="H34" s="5">
        <f t="shared" si="1"/>
        <v>1</v>
      </c>
      <c r="I34" s="5">
        <f t="shared" si="2"/>
        <v>1</v>
      </c>
      <c r="J34" s="5">
        <f t="shared" si="0"/>
        <v>0</v>
      </c>
      <c r="K34" s="5">
        <f>IF(AND(J34&gt;0,I34&gt;0),J34*I34*Opsætning!$F$5,0)</f>
        <v>0</v>
      </c>
      <c r="L34" s="23"/>
    </row>
    <row r="35" spans="2:12" x14ac:dyDescent="0.25">
      <c r="B35" s="28" t="s">
        <v>62</v>
      </c>
      <c r="C35" s="23"/>
      <c r="D35" s="23" t="s">
        <v>12</v>
      </c>
      <c r="E35" s="23"/>
      <c r="F35" s="24">
        <v>41012</v>
      </c>
      <c r="G35" s="24">
        <v>41012</v>
      </c>
      <c r="H35" s="5">
        <f t="shared" si="1"/>
        <v>1</v>
      </c>
      <c r="I35" s="5">
        <f t="shared" si="2"/>
        <v>1</v>
      </c>
      <c r="J35" s="5">
        <f t="shared" si="0"/>
        <v>0</v>
      </c>
      <c r="K35" s="5">
        <f>IF(AND(J35&gt;0,I35&gt;0),J35*I35*Opsætning!$F$5,0)</f>
        <v>0</v>
      </c>
      <c r="L35" s="23"/>
    </row>
    <row r="36" spans="2:12" x14ac:dyDescent="0.25">
      <c r="B36" s="28" t="s">
        <v>63</v>
      </c>
      <c r="C36" s="23"/>
      <c r="D36" s="23" t="s">
        <v>12</v>
      </c>
      <c r="E36" s="23"/>
      <c r="F36" s="24">
        <v>41012</v>
      </c>
      <c r="G36" s="24">
        <v>41012</v>
      </c>
      <c r="H36" s="5">
        <f t="shared" si="1"/>
        <v>1</v>
      </c>
      <c r="I36" s="5">
        <f t="shared" si="2"/>
        <v>1</v>
      </c>
      <c r="J36" s="5">
        <f t="shared" si="0"/>
        <v>0</v>
      </c>
      <c r="K36" s="5">
        <f>IF(AND(J36&gt;0,I36&gt;0),J36*I36*Opsætning!$F$5,0)</f>
        <v>0</v>
      </c>
      <c r="L36" s="23"/>
    </row>
    <row r="37" spans="2:12" x14ac:dyDescent="0.25">
      <c r="B37" s="28" t="s">
        <v>64</v>
      </c>
      <c r="C37" s="23"/>
      <c r="D37" s="23" t="s">
        <v>14</v>
      </c>
      <c r="E37" s="23"/>
      <c r="F37" s="24">
        <v>41013</v>
      </c>
      <c r="G37" s="24">
        <v>41013</v>
      </c>
      <c r="H37" s="5">
        <f t="shared" si="1"/>
        <v>1</v>
      </c>
      <c r="I37" s="5">
        <f t="shared" si="2"/>
        <v>1</v>
      </c>
      <c r="J37" s="5">
        <f t="shared" si="0"/>
        <v>0</v>
      </c>
      <c r="K37" s="5">
        <f>IF(AND(J37&gt;0,I37&gt;0),J37*I37*Opsætning!$F$5,0)</f>
        <v>0</v>
      </c>
      <c r="L37" s="23"/>
    </row>
    <row r="38" spans="2:12" x14ac:dyDescent="0.25">
      <c r="B38" s="25" t="s">
        <v>65</v>
      </c>
      <c r="C38" s="23"/>
      <c r="D38" s="23" t="s">
        <v>12</v>
      </c>
      <c r="E38" s="23" t="s">
        <v>96</v>
      </c>
      <c r="F38" s="24">
        <v>41015</v>
      </c>
      <c r="G38" s="24">
        <v>41026</v>
      </c>
      <c r="H38" s="5">
        <f t="shared" si="1"/>
        <v>12</v>
      </c>
      <c r="I38" s="5">
        <f t="shared" si="2"/>
        <v>10</v>
      </c>
      <c r="J38" s="5">
        <f t="shared" si="0"/>
        <v>3</v>
      </c>
      <c r="K38" s="5">
        <f>IF(AND(J38&gt;0,I38&gt;0),J38*I38*Opsætning!$F$5,0)</f>
        <v>225</v>
      </c>
      <c r="L38" s="23"/>
    </row>
    <row r="39" spans="2:12" x14ac:dyDescent="0.25">
      <c r="B39" s="28" t="s">
        <v>66</v>
      </c>
      <c r="C39" s="23"/>
      <c r="D39" s="23" t="s">
        <v>12</v>
      </c>
      <c r="E39" s="23"/>
      <c r="F39" s="24">
        <v>41015</v>
      </c>
      <c r="G39" s="24">
        <v>41015</v>
      </c>
      <c r="H39" s="5">
        <f t="shared" si="1"/>
        <v>1</v>
      </c>
      <c r="I39" s="5">
        <f t="shared" si="2"/>
        <v>1</v>
      </c>
      <c r="J39" s="5">
        <f t="shared" si="0"/>
        <v>0</v>
      </c>
      <c r="K39" s="5">
        <f>IF(AND(J39&gt;0,I39&gt;0),J39*I39*Opsætning!$F$5,0)</f>
        <v>0</v>
      </c>
      <c r="L39" s="23"/>
    </row>
    <row r="40" spans="2:12" x14ac:dyDescent="0.25">
      <c r="B40" s="28" t="s">
        <v>67</v>
      </c>
      <c r="C40" s="23"/>
      <c r="D40" s="23" t="s">
        <v>12</v>
      </c>
      <c r="E40" s="23"/>
      <c r="F40" s="24">
        <f>G38-1</f>
        <v>41025</v>
      </c>
      <c r="G40" s="24">
        <f>G38-1</f>
        <v>41025</v>
      </c>
      <c r="H40" s="5">
        <f t="shared" si="1"/>
        <v>1</v>
      </c>
      <c r="I40" s="5">
        <f t="shared" si="2"/>
        <v>1</v>
      </c>
      <c r="J40" s="5">
        <f t="shared" si="0"/>
        <v>0</v>
      </c>
      <c r="K40" s="5">
        <f>IF(AND(J40&gt;0,I40&gt;0),J40*I40*Opsætning!$F$5,0)</f>
        <v>0</v>
      </c>
      <c r="L40" s="23"/>
    </row>
    <row r="41" spans="2:12" x14ac:dyDescent="0.25">
      <c r="B41" s="28" t="s">
        <v>68</v>
      </c>
      <c r="C41" s="23"/>
      <c r="D41" s="23" t="s">
        <v>12</v>
      </c>
      <c r="E41" s="23"/>
      <c r="F41" s="24">
        <f>G38-1</f>
        <v>41025</v>
      </c>
      <c r="G41" s="24">
        <f>F41</f>
        <v>41025</v>
      </c>
      <c r="H41" s="5">
        <f t="shared" si="1"/>
        <v>1</v>
      </c>
      <c r="I41" s="5">
        <f t="shared" si="2"/>
        <v>1</v>
      </c>
      <c r="J41" s="5">
        <f t="shared" si="0"/>
        <v>0</v>
      </c>
      <c r="K41" s="5">
        <f>IF(AND(J41&gt;0,I41&gt;0),J41*I41*Opsætning!$F$5,0)</f>
        <v>0</v>
      </c>
      <c r="L41" s="23"/>
    </row>
    <row r="42" spans="2:12" x14ac:dyDescent="0.25">
      <c r="B42" s="28" t="s">
        <v>69</v>
      </c>
      <c r="C42" s="23"/>
      <c r="D42" s="23" t="s">
        <v>14</v>
      </c>
      <c r="E42" s="23"/>
      <c r="F42" s="24">
        <f>G38</f>
        <v>41026</v>
      </c>
      <c r="G42" s="24">
        <f>G38</f>
        <v>41026</v>
      </c>
      <c r="H42" s="5">
        <f t="shared" si="1"/>
        <v>1</v>
      </c>
      <c r="I42" s="5">
        <f t="shared" si="2"/>
        <v>1</v>
      </c>
      <c r="J42" s="5">
        <f t="shared" ref="J42:J73" si="3">IF(E42&lt;&gt;"",LEN(E42)-LEN(SUBSTITUTE(E42,";",""))+1,0)</f>
        <v>0</v>
      </c>
      <c r="K42" s="5">
        <f>IF(AND(J42&gt;0,I42&gt;0),J42*I42*Opsætning!$F$5,0)</f>
        <v>0</v>
      </c>
      <c r="L42" s="23"/>
    </row>
    <row r="43" spans="2:12" x14ac:dyDescent="0.25">
      <c r="B43" s="25" t="s">
        <v>70</v>
      </c>
      <c r="C43" s="23"/>
      <c r="D43" s="23" t="s">
        <v>12</v>
      </c>
      <c r="E43" s="23" t="s">
        <v>96</v>
      </c>
      <c r="F43" s="24">
        <v>41029</v>
      </c>
      <c r="G43" s="24">
        <v>41040</v>
      </c>
      <c r="H43" s="5">
        <f t="shared" si="1"/>
        <v>12</v>
      </c>
      <c r="I43" s="5">
        <f t="shared" si="2"/>
        <v>10</v>
      </c>
      <c r="J43" s="5">
        <f t="shared" si="3"/>
        <v>3</v>
      </c>
      <c r="K43" s="5">
        <f>IF(AND(J43&gt;0,I43&gt;0),J43*I43*Opsætning!$F$5,0)</f>
        <v>225</v>
      </c>
      <c r="L43" s="23"/>
    </row>
    <row r="44" spans="2:12" x14ac:dyDescent="0.25">
      <c r="B44" s="28" t="s">
        <v>71</v>
      </c>
      <c r="C44" s="23"/>
      <c r="D44" s="23" t="s">
        <v>12</v>
      </c>
      <c r="E44" s="23"/>
      <c r="F44" s="24">
        <v>41029</v>
      </c>
      <c r="G44" s="24">
        <v>41029</v>
      </c>
      <c r="H44" s="5">
        <f t="shared" si="1"/>
        <v>1</v>
      </c>
      <c r="I44" s="5">
        <f t="shared" si="2"/>
        <v>1</v>
      </c>
      <c r="J44" s="5">
        <f t="shared" si="3"/>
        <v>0</v>
      </c>
      <c r="K44" s="5">
        <f>IF(AND(J44&gt;0,I44&gt;0),J44*I44*Opsætning!$F$5,0)</f>
        <v>0</v>
      </c>
      <c r="L44" s="23"/>
    </row>
    <row r="45" spans="2:12" x14ac:dyDescent="0.25">
      <c r="B45" s="28" t="s">
        <v>72</v>
      </c>
      <c r="C45" s="23"/>
      <c r="D45" s="23" t="s">
        <v>12</v>
      </c>
      <c r="E45" s="23"/>
      <c r="F45" s="24">
        <f>G43-1</f>
        <v>41039</v>
      </c>
      <c r="G45" s="24">
        <f>G43-1</f>
        <v>41039</v>
      </c>
      <c r="H45" s="5">
        <f t="shared" si="1"/>
        <v>1</v>
      </c>
      <c r="I45" s="5">
        <f t="shared" si="2"/>
        <v>1</v>
      </c>
      <c r="J45" s="5">
        <f t="shared" si="3"/>
        <v>0</v>
      </c>
      <c r="K45" s="5">
        <f>IF(AND(J45&gt;0,I45&gt;0),J45*I45*Opsætning!$F$5,0)</f>
        <v>0</v>
      </c>
      <c r="L45" s="23"/>
    </row>
    <row r="46" spans="2:12" x14ac:dyDescent="0.25">
      <c r="B46" s="28" t="s">
        <v>73</v>
      </c>
      <c r="C46" s="23"/>
      <c r="D46" s="23" t="s">
        <v>12</v>
      </c>
      <c r="E46" s="23"/>
      <c r="F46" s="24">
        <f>G43-1</f>
        <v>41039</v>
      </c>
      <c r="G46" s="24">
        <f>F46</f>
        <v>41039</v>
      </c>
      <c r="H46" s="5">
        <f t="shared" si="1"/>
        <v>1</v>
      </c>
      <c r="I46" s="5">
        <f t="shared" si="2"/>
        <v>1</v>
      </c>
      <c r="J46" s="5">
        <f t="shared" si="3"/>
        <v>0</v>
      </c>
      <c r="K46" s="5">
        <f>IF(AND(J46&gt;0,I46&gt;0),J46*I46*Opsætning!$F$5,0)</f>
        <v>0</v>
      </c>
      <c r="L46" s="23"/>
    </row>
    <row r="47" spans="2:12" x14ac:dyDescent="0.25">
      <c r="B47" s="28" t="s">
        <v>74</v>
      </c>
      <c r="C47" s="23"/>
      <c r="D47" s="23" t="s">
        <v>14</v>
      </c>
      <c r="E47" s="23"/>
      <c r="F47" s="24">
        <f>G43</f>
        <v>41040</v>
      </c>
      <c r="G47" s="24">
        <f>G43</f>
        <v>41040</v>
      </c>
      <c r="H47" s="5">
        <f t="shared" si="1"/>
        <v>1</v>
      </c>
      <c r="I47" s="5">
        <f t="shared" si="2"/>
        <v>1</v>
      </c>
      <c r="J47" s="5">
        <f t="shared" si="3"/>
        <v>0</v>
      </c>
      <c r="K47" s="5">
        <f>IF(AND(J47&gt;0,I47&gt;0),J47*I47*Opsætning!$F$5,0)</f>
        <v>0</v>
      </c>
      <c r="L47" s="23"/>
    </row>
    <row r="48" spans="2:12" x14ac:dyDescent="0.25">
      <c r="B48" s="25" t="s">
        <v>75</v>
      </c>
      <c r="C48" s="23"/>
      <c r="D48" s="23" t="s">
        <v>12</v>
      </c>
      <c r="E48" s="23" t="s">
        <v>96</v>
      </c>
      <c r="F48" s="24">
        <v>41043</v>
      </c>
      <c r="G48" s="24">
        <v>41054</v>
      </c>
      <c r="H48" s="5">
        <f t="shared" si="1"/>
        <v>12</v>
      </c>
      <c r="I48" s="5">
        <f t="shared" si="2"/>
        <v>10</v>
      </c>
      <c r="J48" s="5">
        <f t="shared" si="3"/>
        <v>3</v>
      </c>
      <c r="K48" s="5">
        <f>IF(AND(J48&gt;0,I48&gt;0),J48*I48*Opsætning!$F$5,0)</f>
        <v>225</v>
      </c>
      <c r="L48" s="23"/>
    </row>
    <row r="49" spans="2:12" x14ac:dyDescent="0.25">
      <c r="B49" s="28" t="s">
        <v>76</v>
      </c>
      <c r="C49" s="23"/>
      <c r="D49" s="23" t="s">
        <v>12</v>
      </c>
      <c r="E49" s="23"/>
      <c r="F49" s="24">
        <v>41043</v>
      </c>
      <c r="G49" s="24">
        <v>41043</v>
      </c>
      <c r="H49" s="5">
        <f t="shared" si="1"/>
        <v>1</v>
      </c>
      <c r="I49" s="5">
        <f t="shared" si="2"/>
        <v>1</v>
      </c>
      <c r="J49" s="5">
        <f t="shared" si="3"/>
        <v>0</v>
      </c>
      <c r="K49" s="5">
        <f>IF(AND(J49&gt;0,I49&gt;0),J49*I49*Opsætning!$F$5,0)</f>
        <v>0</v>
      </c>
      <c r="L49" s="23"/>
    </row>
    <row r="50" spans="2:12" x14ac:dyDescent="0.25">
      <c r="B50" s="28" t="s">
        <v>77</v>
      </c>
      <c r="C50" s="23"/>
      <c r="D50" s="23" t="s">
        <v>12</v>
      </c>
      <c r="E50" s="23"/>
      <c r="F50" s="24">
        <f>G48-1</f>
        <v>41053</v>
      </c>
      <c r="G50" s="24">
        <f>G48-1</f>
        <v>41053</v>
      </c>
      <c r="H50" s="5">
        <f t="shared" si="1"/>
        <v>1</v>
      </c>
      <c r="I50" s="5">
        <f t="shared" si="2"/>
        <v>1</v>
      </c>
      <c r="J50" s="5">
        <f t="shared" si="3"/>
        <v>0</v>
      </c>
      <c r="K50" s="5">
        <f>IF(AND(J50&gt;0,I50&gt;0),J50*I50*Opsætning!$F$5,0)</f>
        <v>0</v>
      </c>
      <c r="L50" s="23"/>
    </row>
    <row r="51" spans="2:12" x14ac:dyDescent="0.25">
      <c r="B51" s="28" t="s">
        <v>78</v>
      </c>
      <c r="C51" s="23"/>
      <c r="D51" s="23" t="s">
        <v>12</v>
      </c>
      <c r="E51" s="23"/>
      <c r="F51" s="24">
        <f>G48-1</f>
        <v>41053</v>
      </c>
      <c r="G51" s="24">
        <f>F51</f>
        <v>41053</v>
      </c>
      <c r="H51" s="5">
        <f t="shared" si="1"/>
        <v>1</v>
      </c>
      <c r="I51" s="5">
        <f t="shared" si="2"/>
        <v>1</v>
      </c>
      <c r="J51" s="5">
        <f t="shared" si="3"/>
        <v>0</v>
      </c>
      <c r="K51" s="5">
        <f>IF(AND(J51&gt;0,I51&gt;0),J51*I51*Opsætning!$F$5,0)</f>
        <v>0</v>
      </c>
      <c r="L51" s="23"/>
    </row>
    <row r="52" spans="2:12" x14ac:dyDescent="0.25">
      <c r="B52" s="28" t="s">
        <v>79</v>
      </c>
      <c r="C52" s="23"/>
      <c r="D52" s="23" t="s">
        <v>14</v>
      </c>
      <c r="E52" s="23"/>
      <c r="F52" s="24">
        <f>G48</f>
        <v>41054</v>
      </c>
      <c r="G52" s="24">
        <f>G48</f>
        <v>41054</v>
      </c>
      <c r="H52" s="5">
        <f t="shared" si="1"/>
        <v>1</v>
      </c>
      <c r="I52" s="5">
        <f t="shared" si="2"/>
        <v>1</v>
      </c>
      <c r="J52" s="5">
        <f t="shared" si="3"/>
        <v>0</v>
      </c>
      <c r="K52" s="5">
        <f>IF(AND(J52&gt;0,I52&gt;0),J52*I52*Opsætning!$F$5,0)</f>
        <v>0</v>
      </c>
      <c r="L52" s="23"/>
    </row>
    <row r="53" spans="2:12" x14ac:dyDescent="0.25">
      <c r="B53" s="25" t="s">
        <v>80</v>
      </c>
      <c r="C53" s="23" t="s">
        <v>10</v>
      </c>
      <c r="D53" s="23" t="s">
        <v>12</v>
      </c>
      <c r="E53" s="23"/>
      <c r="F53" s="24">
        <v>41060</v>
      </c>
      <c r="G53" s="24">
        <v>41060</v>
      </c>
      <c r="H53" s="5">
        <f t="shared" si="1"/>
        <v>1</v>
      </c>
      <c r="I53" s="5">
        <f t="shared" si="2"/>
        <v>1</v>
      </c>
      <c r="J53" s="5">
        <f t="shared" si="3"/>
        <v>0</v>
      </c>
      <c r="K53" s="5">
        <f>IF(AND(J53&gt;0,I53&gt;0),J53*I53*Opsætning!$F$5,0)</f>
        <v>0</v>
      </c>
      <c r="L53" s="23"/>
    </row>
    <row r="54" spans="2:12" x14ac:dyDescent="0.25">
      <c r="B54" s="25"/>
      <c r="C54" s="23"/>
      <c r="D54" s="23"/>
      <c r="E54" s="23"/>
      <c r="F54" s="24"/>
      <c r="G54" s="24"/>
      <c r="H54" s="5">
        <f t="shared" si="1"/>
        <v>0</v>
      </c>
      <c r="I54" s="5">
        <f t="shared" si="2"/>
        <v>0</v>
      </c>
      <c r="J54" s="5">
        <f t="shared" si="3"/>
        <v>0</v>
      </c>
      <c r="K54" s="5">
        <f>IF(AND(J54&gt;0,I54&gt;0),J54*I54*Opsætning!$F$5,0)</f>
        <v>0</v>
      </c>
      <c r="L54" s="23"/>
    </row>
    <row r="55" spans="2:12" x14ac:dyDescent="0.25">
      <c r="B55" s="27" t="s">
        <v>43</v>
      </c>
      <c r="C55" s="23"/>
      <c r="D55" s="23"/>
      <c r="E55" s="23"/>
      <c r="F55" s="24">
        <v>41061</v>
      </c>
      <c r="G55" s="24">
        <v>41090</v>
      </c>
      <c r="H55" s="5">
        <f t="shared" si="1"/>
        <v>30</v>
      </c>
      <c r="I55" s="5">
        <f t="shared" si="2"/>
        <v>21</v>
      </c>
      <c r="J55" s="5">
        <f t="shared" si="3"/>
        <v>0</v>
      </c>
      <c r="K55" s="5">
        <f>IF(AND(J55&gt;0,I55&gt;0),J55*I55*Opsætning!$F$5,0)</f>
        <v>0</v>
      </c>
      <c r="L55" s="23"/>
    </row>
    <row r="56" spans="2:12" x14ac:dyDescent="0.25">
      <c r="B56" s="25" t="s">
        <v>81</v>
      </c>
      <c r="C56" s="23"/>
      <c r="D56" s="23" t="s">
        <v>12</v>
      </c>
      <c r="E56" s="23" t="s">
        <v>96</v>
      </c>
      <c r="F56" s="24">
        <v>41049</v>
      </c>
      <c r="G56" s="24">
        <v>41049</v>
      </c>
      <c r="H56" s="5">
        <f t="shared" si="1"/>
        <v>1</v>
      </c>
      <c r="I56" s="5">
        <f t="shared" si="2"/>
        <v>1</v>
      </c>
      <c r="J56" s="5">
        <f t="shared" si="3"/>
        <v>3</v>
      </c>
      <c r="K56" s="5">
        <f>IF(AND(J56&gt;0,I56&gt;0),J56*I56*Opsætning!$F$5,0)</f>
        <v>22.5</v>
      </c>
      <c r="L56" s="23"/>
    </row>
    <row r="57" spans="2:12" x14ac:dyDescent="0.25">
      <c r="B57" s="25" t="s">
        <v>82</v>
      </c>
      <c r="C57" s="23"/>
      <c r="D57" s="23" t="s">
        <v>14</v>
      </c>
      <c r="E57" s="23"/>
      <c r="F57" s="24">
        <v>41052</v>
      </c>
      <c r="G57" s="24">
        <v>41052</v>
      </c>
      <c r="H57" s="5">
        <f t="shared" si="1"/>
        <v>1</v>
      </c>
      <c r="I57" s="5">
        <f t="shared" si="2"/>
        <v>1</v>
      </c>
      <c r="J57" s="5">
        <f t="shared" si="3"/>
        <v>0</v>
      </c>
      <c r="K57" s="5">
        <f>IF(AND(J57&gt;0,I57&gt;0),J57*I57*Opsætning!$F$5,0)</f>
        <v>0</v>
      </c>
      <c r="L57" s="23"/>
    </row>
    <row r="58" spans="2:12" x14ac:dyDescent="0.25">
      <c r="B58" s="25" t="s">
        <v>83</v>
      </c>
      <c r="C58" s="23"/>
      <c r="D58" s="23" t="s">
        <v>12</v>
      </c>
      <c r="E58" s="23" t="s">
        <v>96</v>
      </c>
      <c r="F58" s="24">
        <v>41054</v>
      </c>
      <c r="G58" s="24">
        <v>41054</v>
      </c>
      <c r="H58" s="5">
        <f t="shared" si="1"/>
        <v>1</v>
      </c>
      <c r="I58" s="5">
        <f t="shared" si="2"/>
        <v>1</v>
      </c>
      <c r="J58" s="5">
        <f t="shared" si="3"/>
        <v>3</v>
      </c>
      <c r="K58" s="5">
        <f>IF(AND(J58&gt;0,I58&gt;0),J58*I58*Opsætning!$F$5,0)</f>
        <v>22.5</v>
      </c>
      <c r="L58" s="23"/>
    </row>
    <row r="59" spans="2:12" x14ac:dyDescent="0.25">
      <c r="B59" s="25" t="s">
        <v>84</v>
      </c>
      <c r="C59" s="23" t="s">
        <v>8</v>
      </c>
      <c r="D59" s="23" t="s">
        <v>14</v>
      </c>
      <c r="E59" s="23"/>
      <c r="F59" s="24">
        <v>41060</v>
      </c>
      <c r="G59" s="24">
        <v>41060</v>
      </c>
      <c r="H59" s="5">
        <f t="shared" si="1"/>
        <v>1</v>
      </c>
      <c r="I59" s="5">
        <f t="shared" si="2"/>
        <v>1</v>
      </c>
      <c r="J59" s="5">
        <f t="shared" si="3"/>
        <v>0</v>
      </c>
      <c r="K59" s="5">
        <f>IF(AND(J59&gt;0,I59&gt;0),J59*I59*Opsætning!$F$5,0)</f>
        <v>0</v>
      </c>
      <c r="L59" s="23"/>
    </row>
    <row r="60" spans="2:12" x14ac:dyDescent="0.25">
      <c r="B60" s="25"/>
      <c r="C60" s="23"/>
      <c r="D60" s="23"/>
      <c r="E60" s="23"/>
      <c r="F60" s="24"/>
      <c r="G60" s="24"/>
      <c r="H60" s="5">
        <f t="shared" si="1"/>
        <v>0</v>
      </c>
      <c r="I60" s="5">
        <f t="shared" si="2"/>
        <v>0</v>
      </c>
      <c r="J60" s="5">
        <f t="shared" si="3"/>
        <v>0</v>
      </c>
      <c r="K60" s="5">
        <f>IF(AND(J60&gt;0,I60&gt;0),J60*I60*Opsætning!$F$5,0)</f>
        <v>0</v>
      </c>
      <c r="L60" s="23"/>
    </row>
    <row r="61" spans="2:12" x14ac:dyDescent="0.25">
      <c r="B61" s="25" t="s">
        <v>85</v>
      </c>
      <c r="C61" s="23"/>
      <c r="D61" s="23" t="s">
        <v>12</v>
      </c>
      <c r="E61" s="23" t="s">
        <v>96</v>
      </c>
      <c r="F61" s="24">
        <v>41061</v>
      </c>
      <c r="G61" s="24">
        <v>41075</v>
      </c>
      <c r="H61" s="5">
        <f t="shared" si="1"/>
        <v>15</v>
      </c>
      <c r="I61" s="5">
        <f t="shared" si="2"/>
        <v>11</v>
      </c>
      <c r="J61" s="5">
        <f t="shared" si="3"/>
        <v>3</v>
      </c>
      <c r="K61" s="5">
        <f>IF(AND(J61&gt;0,I61&gt;0),J61*I61*Opsætning!$F$5,0)</f>
        <v>247.5</v>
      </c>
      <c r="L61" s="23"/>
    </row>
    <row r="62" spans="2:12" x14ac:dyDescent="0.25">
      <c r="B62" s="25" t="s">
        <v>86</v>
      </c>
      <c r="C62" s="23"/>
      <c r="D62" s="23" t="s">
        <v>12</v>
      </c>
      <c r="E62" s="23" t="s">
        <v>94</v>
      </c>
      <c r="F62" s="24">
        <v>41078</v>
      </c>
      <c r="G62" s="24">
        <v>41082</v>
      </c>
      <c r="H62" s="5">
        <f t="shared" si="1"/>
        <v>5</v>
      </c>
      <c r="I62" s="5">
        <f t="shared" si="2"/>
        <v>5</v>
      </c>
      <c r="J62" s="5">
        <f t="shared" si="3"/>
        <v>1</v>
      </c>
      <c r="K62" s="5">
        <f>IF(AND(J62&gt;0,I62&gt;0),J62*I62*Opsætning!$F$5,0)</f>
        <v>37.5</v>
      </c>
      <c r="L62" s="23"/>
    </row>
    <row r="63" spans="2:12" x14ac:dyDescent="0.25">
      <c r="B63" s="25" t="s">
        <v>87</v>
      </c>
      <c r="C63" s="23" t="s">
        <v>10</v>
      </c>
      <c r="D63" s="23" t="s">
        <v>14</v>
      </c>
      <c r="E63" s="23"/>
      <c r="F63" s="24">
        <v>41089</v>
      </c>
      <c r="G63" s="24">
        <v>41089</v>
      </c>
      <c r="H63" s="5">
        <f t="shared" si="1"/>
        <v>1</v>
      </c>
      <c r="I63" s="5">
        <f t="shared" si="2"/>
        <v>1</v>
      </c>
      <c r="J63" s="5">
        <f t="shared" si="3"/>
        <v>0</v>
      </c>
      <c r="K63" s="5">
        <f>IF(AND(J63&gt;0,I63&gt;0),J63*I63*Opsætning!$F$5,0)</f>
        <v>0</v>
      </c>
      <c r="L63" s="23"/>
    </row>
    <row r="64" spans="2:12" x14ac:dyDescent="0.25">
      <c r="B64" s="27"/>
      <c r="C64" s="23"/>
      <c r="D64" s="23"/>
      <c r="E64" s="23"/>
      <c r="F64" s="24"/>
      <c r="G64" s="24"/>
      <c r="H64" s="5">
        <f t="shared" si="1"/>
        <v>0</v>
      </c>
      <c r="I64" s="5">
        <f t="shared" si="2"/>
        <v>0</v>
      </c>
      <c r="J64" s="5">
        <f t="shared" si="3"/>
        <v>0</v>
      </c>
      <c r="K64" s="5">
        <f>IF(AND(J64&gt;0,I64&gt;0),J64*I64*Opsætning!$F$5,0)</f>
        <v>0</v>
      </c>
      <c r="L64" s="23"/>
    </row>
    <row r="65" spans="2:12" x14ac:dyDescent="0.25">
      <c r="B65" s="27" t="s">
        <v>44</v>
      </c>
      <c r="C65" s="23"/>
      <c r="D65" s="23"/>
      <c r="E65" s="23"/>
      <c r="F65" s="24">
        <v>41092</v>
      </c>
      <c r="G65" s="24">
        <v>41108</v>
      </c>
      <c r="H65" s="5">
        <f t="shared" si="1"/>
        <v>17</v>
      </c>
      <c r="I65" s="5">
        <f t="shared" si="2"/>
        <v>13</v>
      </c>
      <c r="J65" s="5">
        <f t="shared" si="3"/>
        <v>0</v>
      </c>
      <c r="K65" s="5">
        <f>IF(AND(J65&gt;0,I65&gt;0),J65*I65*Opsætning!$F$5,0)</f>
        <v>0</v>
      </c>
      <c r="L65" s="23"/>
    </row>
    <row r="66" spans="2:12" x14ac:dyDescent="0.25">
      <c r="B66" s="25" t="s">
        <v>88</v>
      </c>
      <c r="C66" s="23" t="s">
        <v>8</v>
      </c>
      <c r="D66" s="23" t="s">
        <v>15</v>
      </c>
      <c r="E66" s="23"/>
      <c r="F66" s="24">
        <v>41092</v>
      </c>
      <c r="G66" s="24">
        <v>41092</v>
      </c>
      <c r="H66" s="5">
        <f t="shared" si="1"/>
        <v>1</v>
      </c>
      <c r="I66" s="5">
        <f t="shared" si="2"/>
        <v>1</v>
      </c>
      <c r="J66" s="5">
        <f t="shared" si="3"/>
        <v>0</v>
      </c>
      <c r="K66" s="5">
        <f>IF(AND(J66&gt;0,I66&gt;0),J66*I66*Opsætning!$F$5,0)</f>
        <v>0</v>
      </c>
      <c r="L66" s="23" t="s">
        <v>93</v>
      </c>
    </row>
    <row r="67" spans="2:12" x14ac:dyDescent="0.25">
      <c r="B67" s="25" t="s">
        <v>89</v>
      </c>
      <c r="C67" s="23" t="s">
        <v>8</v>
      </c>
      <c r="D67" s="23" t="s">
        <v>12</v>
      </c>
      <c r="E67" s="23" t="s">
        <v>96</v>
      </c>
      <c r="F67" s="24">
        <v>41094</v>
      </c>
      <c r="G67" s="24">
        <v>41096</v>
      </c>
      <c r="H67" s="5">
        <f t="shared" si="1"/>
        <v>3</v>
      </c>
      <c r="I67" s="5">
        <f t="shared" si="2"/>
        <v>3</v>
      </c>
      <c r="J67" s="5">
        <f t="shared" si="3"/>
        <v>3</v>
      </c>
      <c r="K67" s="5">
        <f>IF(AND(J67&gt;0,I67&gt;0),J67*I67*Opsætning!$F$5,0)</f>
        <v>67.5</v>
      </c>
      <c r="L67" s="23"/>
    </row>
    <row r="68" spans="2:12" x14ac:dyDescent="0.25">
      <c r="B68" s="25" t="s">
        <v>90</v>
      </c>
      <c r="C68" s="23" t="s">
        <v>8</v>
      </c>
      <c r="D68" s="23" t="s">
        <v>12</v>
      </c>
      <c r="E68" s="23" t="s">
        <v>96</v>
      </c>
      <c r="F68" s="24">
        <v>41099</v>
      </c>
      <c r="G68" s="24">
        <v>41100</v>
      </c>
      <c r="H68" s="5">
        <f t="shared" si="1"/>
        <v>2</v>
      </c>
      <c r="I68" s="5">
        <f t="shared" si="2"/>
        <v>2</v>
      </c>
      <c r="J68" s="5">
        <f t="shared" si="3"/>
        <v>3</v>
      </c>
      <c r="K68" s="5">
        <f>IF(AND(J68&gt;0,I68&gt;0),J68*I68*Opsætning!$F$5,0)</f>
        <v>45</v>
      </c>
      <c r="L68" s="23"/>
    </row>
    <row r="69" spans="2:12" x14ac:dyDescent="0.25">
      <c r="B69" s="25" t="s">
        <v>92</v>
      </c>
      <c r="C69" s="23" t="s">
        <v>8</v>
      </c>
      <c r="D69" s="23" t="s">
        <v>14</v>
      </c>
      <c r="E69" s="23"/>
      <c r="F69" s="24">
        <v>41103</v>
      </c>
      <c r="G69" s="24">
        <v>41103</v>
      </c>
      <c r="H69" s="5">
        <f t="shared" si="1"/>
        <v>1</v>
      </c>
      <c r="I69" s="5">
        <f t="shared" si="2"/>
        <v>1</v>
      </c>
      <c r="J69" s="5">
        <f t="shared" si="3"/>
        <v>0</v>
      </c>
      <c r="K69" s="5">
        <f>IF(AND(J69&gt;0,I69&gt;0),J69*I69*Opsætning!$F$5,0)</f>
        <v>0</v>
      </c>
      <c r="L69" s="23"/>
    </row>
    <row r="70" spans="2:12" x14ac:dyDescent="0.25">
      <c r="B70" s="25" t="s">
        <v>91</v>
      </c>
      <c r="C70" s="23" t="s">
        <v>8</v>
      </c>
      <c r="D70" s="23" t="s">
        <v>14</v>
      </c>
      <c r="E70" s="23"/>
      <c r="F70" s="24">
        <v>41106</v>
      </c>
      <c r="G70" s="24">
        <v>41106</v>
      </c>
      <c r="H70" s="5">
        <f t="shared" si="1"/>
        <v>1</v>
      </c>
      <c r="I70" s="5">
        <f t="shared" si="2"/>
        <v>1</v>
      </c>
      <c r="J70" s="5">
        <f t="shared" si="3"/>
        <v>0</v>
      </c>
      <c r="K70" s="5">
        <f>IF(AND(J70&gt;0,I70&gt;0),J70*I70*Opsætning!$F$5,0)</f>
        <v>0</v>
      </c>
      <c r="L70" s="23"/>
    </row>
    <row r="71" spans="2:12" x14ac:dyDescent="0.25">
      <c r="B71" s="25"/>
      <c r="C71" s="23"/>
      <c r="D71" s="23"/>
      <c r="E71" s="23"/>
      <c r="F71" s="24"/>
      <c r="G71" s="24"/>
      <c r="H71" s="5">
        <f t="shared" si="1"/>
        <v>0</v>
      </c>
      <c r="I71" s="5">
        <f t="shared" si="2"/>
        <v>0</v>
      </c>
      <c r="J71" s="5">
        <f t="shared" si="3"/>
        <v>0</v>
      </c>
      <c r="K71" s="5">
        <f>IF(AND(J71&gt;0,I71&gt;0),J71*I71*Opsætning!$F$5,0)</f>
        <v>0</v>
      </c>
      <c r="L71" s="23"/>
    </row>
    <row r="72" spans="2:12" x14ac:dyDescent="0.25">
      <c r="B72" s="25" t="s">
        <v>47</v>
      </c>
      <c r="C72" s="23" t="s">
        <v>10</v>
      </c>
      <c r="D72" s="23" t="s">
        <v>14</v>
      </c>
      <c r="E72" s="23"/>
      <c r="F72" s="24">
        <v>41108</v>
      </c>
      <c r="G72" s="24">
        <v>41108</v>
      </c>
      <c r="H72" s="5">
        <f t="shared" si="1"/>
        <v>1</v>
      </c>
      <c r="I72" s="5">
        <f t="shared" si="2"/>
        <v>1</v>
      </c>
      <c r="J72" s="5">
        <f t="shared" si="3"/>
        <v>0</v>
      </c>
      <c r="K72" s="5">
        <f>IF(AND(J72&gt;0,I72&gt;0),J72*I72*Opsætning!$F$5,0)</f>
        <v>0</v>
      </c>
      <c r="L72" s="23"/>
    </row>
    <row r="73" spans="2:12" x14ac:dyDescent="0.25">
      <c r="B73" s="27"/>
      <c r="C73" s="23"/>
      <c r="D73" s="23"/>
      <c r="E73" s="23"/>
      <c r="F73" s="24"/>
      <c r="G73" s="24"/>
      <c r="H73" s="5">
        <f t="shared" si="1"/>
        <v>0</v>
      </c>
      <c r="I73" s="5">
        <f t="shared" si="2"/>
        <v>0</v>
      </c>
      <c r="J73" s="5">
        <f t="shared" si="3"/>
        <v>0</v>
      </c>
      <c r="K73" s="5">
        <f>IF(AND(J73&gt;0,I73&gt;0),J73*I73*Opsætning!$F$5,0)</f>
        <v>0</v>
      </c>
      <c r="L73" s="23"/>
    </row>
    <row r="74" spans="2:12" x14ac:dyDescent="0.25">
      <c r="B74" s="27" t="s">
        <v>45</v>
      </c>
      <c r="C74" s="23"/>
      <c r="D74" s="23"/>
      <c r="E74" s="23"/>
      <c r="F74" s="24">
        <v>41108</v>
      </c>
      <c r="G74" s="24">
        <v>42568</v>
      </c>
      <c r="H74" s="5">
        <f t="shared" si="1"/>
        <v>1461</v>
      </c>
      <c r="I74" s="5">
        <f t="shared" si="2"/>
        <v>1043</v>
      </c>
      <c r="J74" s="5">
        <f t="shared" ref="J74:J77" si="4">IF(E74&lt;&gt;"",LEN(E74)-LEN(SUBSTITUTE(E74,";",""))+1,0)</f>
        <v>0</v>
      </c>
      <c r="K74" s="5">
        <f>IF(AND(J74&gt;0,I74&gt;0),J74*I74*Opsætning!$F$5,0)</f>
        <v>0</v>
      </c>
      <c r="L74" s="23"/>
    </row>
    <row r="75" spans="2:12" x14ac:dyDescent="0.25">
      <c r="B75" s="25" t="s">
        <v>45</v>
      </c>
      <c r="C75" s="23" t="s">
        <v>10</v>
      </c>
      <c r="D75" s="23"/>
      <c r="E75" s="23"/>
      <c r="F75" s="24"/>
      <c r="G75" s="24"/>
      <c r="H75" s="5">
        <f t="shared" ref="H75:H77" si="5">IF(F75&lt;$C$4,0,(IF(F75=G75,1,(G75-F75)+1)))</f>
        <v>0</v>
      </c>
      <c r="I75" s="5">
        <f t="shared" si="2"/>
        <v>0</v>
      </c>
      <c r="J75" s="5">
        <f t="shared" si="4"/>
        <v>0</v>
      </c>
      <c r="K75" s="5">
        <f>IF(AND(J75&gt;0,I75&gt;0),J75*I75*Opsætning!$F$5,0)</f>
        <v>0</v>
      </c>
      <c r="L75" s="23"/>
    </row>
    <row r="76" spans="2:12" x14ac:dyDescent="0.25">
      <c r="B76" s="25"/>
      <c r="C76" s="23"/>
      <c r="D76" s="23"/>
      <c r="E76" s="23"/>
      <c r="F76" s="24"/>
      <c r="G76" s="24"/>
      <c r="H76" s="5">
        <f t="shared" si="5"/>
        <v>0</v>
      </c>
      <c r="I76" s="5">
        <f t="shared" si="2"/>
        <v>0</v>
      </c>
      <c r="J76" s="5">
        <f t="shared" si="4"/>
        <v>0</v>
      </c>
      <c r="K76" s="5">
        <f>IF(AND(J76&gt;0,I76&gt;0),J76*I76*Opsætning!$F$5,0)</f>
        <v>0</v>
      </c>
      <c r="L76" s="23"/>
    </row>
    <row r="77" spans="2:12" x14ac:dyDescent="0.25">
      <c r="B77" s="25"/>
      <c r="C77" s="23"/>
      <c r="D77" s="23"/>
      <c r="E77" s="23"/>
      <c r="F77" s="24"/>
      <c r="G77" s="24"/>
      <c r="H77" s="5">
        <f t="shared" si="5"/>
        <v>0</v>
      </c>
      <c r="I77" s="5">
        <f t="shared" ref="I77" si="6">IF(F77&lt;$C$4,0,(IF(F77=G77,1,(NETWORKDAYS(F77,G77)))))</f>
        <v>0</v>
      </c>
      <c r="J77" s="5">
        <f t="shared" si="4"/>
        <v>0</v>
      </c>
      <c r="K77" s="5">
        <f>IF(AND(J77&gt;0,I77&gt;0),J77*I77*Opsætning!$F$5,0)</f>
        <v>0</v>
      </c>
      <c r="L77" s="23"/>
    </row>
  </sheetData>
  <pageMargins left="0.7" right="0.7" top="0.75" bottom="0.75" header="0.3" footer="0.3"/>
  <pageSetup paperSize="8" scale="64" fitToHeight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Opsætning!$B$5:$B$10</xm:f>
          </x14:formula1>
          <xm:sqref>C10:C77</xm:sqref>
        </x14:dataValidation>
        <x14:dataValidation type="list" allowBlank="1" showInputMessage="1" showErrorMessage="1" xr:uid="{00000000-0002-0000-0000-000001000000}">
          <x14:formula1>
            <xm:f>Opsætning!$D$5:$D$10</xm:f>
          </x14:formula1>
          <xm:sqref>D10:D77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E1:G3"/>
  <sheetViews>
    <sheetView zoomScale="90" zoomScaleNormal="90" workbookViewId="0">
      <selection activeCell="G4" sqref="G4"/>
    </sheetView>
  </sheetViews>
  <sheetFormatPr defaultRowHeight="15" x14ac:dyDescent="0.25"/>
  <cols>
    <col min="1" max="4" width="9.140625" style="2"/>
    <col min="5" max="5" width="12" style="2" bestFit="1" customWidth="1"/>
    <col min="6" max="6" width="20.140625" style="2" customWidth="1"/>
    <col min="7" max="7" width="11.85546875" style="2" customWidth="1"/>
    <col min="8" max="8" width="12" style="2" bestFit="1" customWidth="1"/>
    <col min="9" max="16384" width="9.140625" style="2"/>
  </cols>
  <sheetData>
    <row r="1" spans="5:7" x14ac:dyDescent="0.25">
      <c r="E1" s="4">
        <f>G2</f>
        <v>40909</v>
      </c>
    </row>
    <row r="2" spans="5:7" x14ac:dyDescent="0.25">
      <c r="E2" s="4">
        <f>G3</f>
        <v>41122</v>
      </c>
      <c r="F2" s="20" t="s">
        <v>17</v>
      </c>
      <c r="G2" s="21">
        <v>40909</v>
      </c>
    </row>
    <row r="3" spans="5:7" x14ac:dyDescent="0.25">
      <c r="F3" s="20" t="s">
        <v>18</v>
      </c>
      <c r="G3" s="21">
        <v>41122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updateChart">
                <anchor moveWithCells="1">
                  <from>
                    <xdr:col>0</xdr:col>
                    <xdr:colOff>542925</xdr:colOff>
                    <xdr:row>0</xdr:row>
                    <xdr:rowOff>95250</xdr:rowOff>
                  </from>
                  <to>
                    <xdr:col>3</xdr:col>
                    <xdr:colOff>485775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2:L13"/>
  <sheetViews>
    <sheetView zoomScale="70" zoomScaleNormal="70" workbookViewId="0">
      <selection activeCell="E24" sqref="E24"/>
    </sheetView>
  </sheetViews>
  <sheetFormatPr defaultRowHeight="15" x14ac:dyDescent="0.25"/>
  <cols>
    <col min="1" max="1" width="9.140625" style="2"/>
    <col min="2" max="2" width="6.7109375" style="2" customWidth="1"/>
    <col min="3" max="3" width="51.28515625" style="2" customWidth="1"/>
    <col min="4" max="12" width="22.7109375" style="2" customWidth="1"/>
    <col min="13" max="16384" width="9.140625" style="6"/>
  </cols>
  <sheetData>
    <row r="2" spans="1:12" ht="36" x14ac:dyDescent="0.55000000000000004">
      <c r="C2" s="29" t="s">
        <v>23</v>
      </c>
      <c r="D2" s="8"/>
      <c r="E2" s="8"/>
      <c r="F2" s="8"/>
      <c r="G2" s="8"/>
      <c r="H2" s="8"/>
    </row>
    <row r="4" spans="1:12" ht="31.5" x14ac:dyDescent="0.25">
      <c r="C4" s="7">
        <v>2012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0" t="s">
        <v>22</v>
      </c>
      <c r="J4" s="10" t="s">
        <v>19</v>
      </c>
      <c r="K4" s="10" t="s">
        <v>20</v>
      </c>
      <c r="L4" s="10" t="s">
        <v>21</v>
      </c>
    </row>
    <row r="5" spans="1:12" ht="10.5" customHeight="1" x14ac:dyDescent="0.25">
      <c r="A5" s="6"/>
      <c r="B5" s="6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46.5" customHeight="1" x14ac:dyDescent="0.4">
      <c r="A6" s="6"/>
      <c r="B6" s="6"/>
      <c r="C6" s="30" t="s">
        <v>38</v>
      </c>
      <c r="D6" s="11"/>
      <c r="E6" s="14"/>
      <c r="F6" s="14"/>
      <c r="G6" s="14"/>
      <c r="H6" s="14"/>
      <c r="I6" s="16"/>
      <c r="J6" s="16"/>
      <c r="K6" s="16"/>
      <c r="L6" s="16"/>
    </row>
    <row r="7" spans="1:12" s="12" customFormat="1" ht="46.5" customHeight="1" x14ac:dyDescent="0.25">
      <c r="C7" s="30" t="s">
        <v>40</v>
      </c>
      <c r="D7" s="13"/>
      <c r="E7" s="15"/>
      <c r="F7" s="15"/>
      <c r="G7" s="15"/>
      <c r="H7" s="15"/>
      <c r="I7" s="17"/>
      <c r="J7" s="17"/>
      <c r="K7" s="17"/>
      <c r="L7" s="17"/>
    </row>
    <row r="8" spans="1:12" ht="46.5" customHeight="1" x14ac:dyDescent="0.4">
      <c r="A8" s="6"/>
      <c r="B8" s="6"/>
      <c r="C8" s="30" t="s">
        <v>41</v>
      </c>
      <c r="D8" s="11"/>
      <c r="E8" s="14"/>
      <c r="F8" s="14"/>
      <c r="G8" s="14"/>
      <c r="H8" s="14"/>
      <c r="I8" s="16"/>
      <c r="J8" s="16"/>
      <c r="K8" s="16"/>
      <c r="L8" s="16"/>
    </row>
    <row r="9" spans="1:12" ht="46.5" customHeight="1" x14ac:dyDescent="0.4">
      <c r="A9" s="6"/>
      <c r="B9" s="6"/>
      <c r="C9" s="30" t="s">
        <v>42</v>
      </c>
      <c r="D9" s="11"/>
      <c r="E9" s="14"/>
      <c r="F9" s="14"/>
      <c r="G9" s="14"/>
      <c r="H9" s="14"/>
      <c r="I9" s="16"/>
      <c r="J9" s="16"/>
      <c r="K9" s="16"/>
      <c r="L9" s="16"/>
    </row>
    <row r="10" spans="1:12" ht="46.5" customHeight="1" x14ac:dyDescent="0.4">
      <c r="A10" s="6"/>
      <c r="B10" s="6"/>
      <c r="C10" s="30" t="s">
        <v>43</v>
      </c>
      <c r="D10" s="11"/>
      <c r="E10" s="14"/>
      <c r="F10" s="14"/>
      <c r="G10" s="14"/>
      <c r="H10" s="14"/>
      <c r="I10" s="16"/>
      <c r="J10" s="16"/>
      <c r="K10" s="16"/>
      <c r="L10" s="16"/>
    </row>
    <row r="11" spans="1:12" ht="46.5" customHeight="1" x14ac:dyDescent="0.4">
      <c r="A11" s="6"/>
      <c r="B11" s="6"/>
      <c r="C11" s="30" t="s">
        <v>44</v>
      </c>
      <c r="D11" s="11"/>
      <c r="E11" s="14"/>
      <c r="F11" s="14"/>
      <c r="G11" s="14"/>
      <c r="H11" s="14"/>
      <c r="I11" s="16"/>
      <c r="J11" s="16"/>
      <c r="K11" s="16"/>
      <c r="L11" s="16"/>
    </row>
    <row r="12" spans="1:12" ht="46.5" customHeight="1" x14ac:dyDescent="0.4">
      <c r="A12" s="6"/>
      <c r="B12" s="6"/>
      <c r="C12" s="30" t="s">
        <v>45</v>
      </c>
      <c r="D12" s="11"/>
      <c r="E12" s="14"/>
      <c r="F12" s="14"/>
      <c r="G12" s="14"/>
      <c r="H12" s="14"/>
      <c r="I12" s="16"/>
      <c r="J12" s="16"/>
      <c r="K12" s="16"/>
      <c r="L12" s="16"/>
    </row>
    <row r="13" spans="1:12" x14ac:dyDescent="0.25">
      <c r="A13" s="6"/>
      <c r="B13" s="6"/>
      <c r="H13" s="6"/>
    </row>
  </sheetData>
  <pageMargins left="0.7" right="0.7" top="0.75" bottom="0.75" header="0.3" footer="0.3"/>
  <pageSetup paperSize="8" scale="6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F10"/>
  <sheetViews>
    <sheetView workbookViewId="0">
      <selection activeCell="E18" sqref="E18"/>
    </sheetView>
  </sheetViews>
  <sheetFormatPr defaultRowHeight="15" x14ac:dyDescent="0.25"/>
  <cols>
    <col min="1" max="1" width="9.140625" style="2"/>
    <col min="2" max="2" width="20.140625" style="2" customWidth="1"/>
    <col min="3" max="3" width="9.140625" style="2"/>
    <col min="4" max="4" width="21.140625" style="2" customWidth="1"/>
    <col min="5" max="5" width="9.140625" style="2"/>
    <col min="6" max="6" width="21.85546875" style="2" customWidth="1"/>
    <col min="7" max="16384" width="9.140625" style="2"/>
  </cols>
  <sheetData>
    <row r="2" spans="2:6" ht="28.5" x14ac:dyDescent="0.45">
      <c r="B2" s="19" t="s">
        <v>36</v>
      </c>
    </row>
    <row r="4" spans="2:6" x14ac:dyDescent="0.25">
      <c r="B4" s="20" t="s">
        <v>9</v>
      </c>
      <c r="D4" s="20" t="s">
        <v>13</v>
      </c>
      <c r="F4" s="20" t="s">
        <v>29</v>
      </c>
    </row>
    <row r="5" spans="2:6" x14ac:dyDescent="0.25">
      <c r="B5" s="26" t="s">
        <v>8</v>
      </c>
      <c r="D5" s="26" t="s">
        <v>12</v>
      </c>
      <c r="F5" s="23">
        <v>7.5</v>
      </c>
    </row>
    <row r="6" spans="2:6" x14ac:dyDescent="0.25">
      <c r="B6" s="26" t="s">
        <v>10</v>
      </c>
      <c r="D6" s="26" t="s">
        <v>14</v>
      </c>
    </row>
    <row r="7" spans="2:6" x14ac:dyDescent="0.25">
      <c r="B7" s="26"/>
      <c r="D7" s="26" t="s">
        <v>15</v>
      </c>
    </row>
    <row r="8" spans="2:6" x14ac:dyDescent="0.25">
      <c r="B8" s="26"/>
      <c r="D8" s="26"/>
    </row>
    <row r="9" spans="2:6" x14ac:dyDescent="0.25">
      <c r="B9" s="26"/>
      <c r="D9" s="26"/>
    </row>
    <row r="10" spans="2:6" x14ac:dyDescent="0.25">
      <c r="B10" s="26"/>
      <c r="D1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Tidsplanen</vt:lpstr>
      <vt:lpstr>Gantt Chart</vt:lpstr>
      <vt:lpstr>Grafisk præsentation</vt:lpstr>
      <vt:lpstr>Opsætning</vt:lpstr>
      <vt:lpstr>'Grafisk præsentation'!Udskriftsområde</vt:lpstr>
      <vt:lpstr>Tidsplanen!Udskriftsområde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2017-11-21T00:05:19Z</dcterms:modified>
</cp:coreProperties>
</file>